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800" windowHeight="15135" tabRatio="869" activeTab="0"/>
  </bookViews>
  <sheets>
    <sheet name="Lift gear weight calcs " sheetId="1" r:id="rId1"/>
  </sheets>
  <definedNames/>
  <calcPr fullCalcOnLoad="1"/>
</workbook>
</file>

<file path=xl/sharedStrings.xml><?xml version="1.0" encoding="utf-8"?>
<sst xmlns="http://schemas.openxmlformats.org/spreadsheetml/2006/main" count="150" uniqueCount="77">
  <si>
    <t>Unit weight (kg)</t>
  </si>
  <si>
    <t>Qty.</t>
  </si>
  <si>
    <t>Sub total</t>
  </si>
  <si>
    <t>Chains</t>
  </si>
  <si>
    <t>Crane hook</t>
  </si>
  <si>
    <t>2 leg</t>
  </si>
  <si>
    <t>10mm x 6 mtr</t>
  </si>
  <si>
    <t>Sling length</t>
  </si>
  <si>
    <t>mm</t>
  </si>
  <si>
    <t>13mm x 6 mtr</t>
  </si>
  <si>
    <t>Wire length</t>
  </si>
  <si>
    <t>16mm x 6 mtr</t>
  </si>
  <si>
    <t>20mm x 6 mtr</t>
  </si>
  <si>
    <t>22.2t</t>
  </si>
  <si>
    <t>22mm x 6 mtr</t>
  </si>
  <si>
    <t>Wire volume</t>
  </si>
  <si>
    <t>m3</t>
  </si>
  <si>
    <t>27.4t</t>
  </si>
  <si>
    <t>Wire weight</t>
  </si>
  <si>
    <t>kgs</t>
  </si>
  <si>
    <t>35.8t</t>
  </si>
  <si>
    <t>55.9t</t>
  </si>
  <si>
    <t>Single leg</t>
  </si>
  <si>
    <t>Shackles</t>
  </si>
  <si>
    <t>3.25t</t>
  </si>
  <si>
    <t>25.4mm x 6 mtr</t>
  </si>
  <si>
    <t>4.75t</t>
  </si>
  <si>
    <t>25.4mm x 8 mtr</t>
  </si>
  <si>
    <t>6.5t</t>
  </si>
  <si>
    <t>31.7mm x 6 mtr</t>
  </si>
  <si>
    <t>Misc.</t>
  </si>
  <si>
    <t>8.5t</t>
  </si>
  <si>
    <t>31.7mm x 8 mtr</t>
  </si>
  <si>
    <t>Unit 1</t>
  </si>
  <si>
    <t>9.5t</t>
  </si>
  <si>
    <t>Unit 2</t>
  </si>
  <si>
    <t>12t</t>
  </si>
  <si>
    <t>Unit 3</t>
  </si>
  <si>
    <t>13.5t</t>
  </si>
  <si>
    <t>Spreader bar/s</t>
  </si>
  <si>
    <t>Unit 4</t>
  </si>
  <si>
    <t>17t</t>
  </si>
  <si>
    <t>Unit No.</t>
  </si>
  <si>
    <t>Weight</t>
  </si>
  <si>
    <t>Unit 5</t>
  </si>
  <si>
    <t>25t</t>
  </si>
  <si>
    <t>Unit 6</t>
  </si>
  <si>
    <t>35t</t>
  </si>
  <si>
    <t>55t</t>
  </si>
  <si>
    <t>85t</t>
  </si>
  <si>
    <t>120t</t>
  </si>
  <si>
    <t>TOTAL RIGGING WEIGHT</t>
  </si>
  <si>
    <t>CRANE HOOK</t>
  </si>
  <si>
    <t>Capacity</t>
  </si>
  <si>
    <t>Slings 1</t>
  </si>
  <si>
    <t>Slings 2</t>
  </si>
  <si>
    <t>Rings</t>
  </si>
  <si>
    <t>Eye length</t>
  </si>
  <si>
    <t>Sling diameter</t>
  </si>
  <si>
    <t>Add 5% for fittings</t>
  </si>
  <si>
    <t>Each sling weight</t>
  </si>
  <si>
    <t>No. Of slings</t>
  </si>
  <si>
    <t>Total weight</t>
  </si>
  <si>
    <t>Slings 3</t>
  </si>
  <si>
    <t>Slings 4</t>
  </si>
  <si>
    <t>Crane hoist rope</t>
  </si>
  <si>
    <t>Diameter mm</t>
  </si>
  <si>
    <t>Kg / mtr</t>
  </si>
  <si>
    <t>Head to hook mtrs</t>
  </si>
  <si>
    <t>Falls</t>
  </si>
  <si>
    <t>TOTAL HOOK &amp; RIGGING WEIGHT</t>
  </si>
  <si>
    <t>Lifting gear weight calculator</t>
  </si>
  <si>
    <t>This calculator created by;</t>
  </si>
  <si>
    <t>Russell Parker</t>
  </si>
  <si>
    <t>Prime Crane Services</t>
  </si>
  <si>
    <t>Ph.  0408 929 885</t>
  </si>
  <si>
    <t>Email  prime@westnet.com.au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</si>
</sst>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000000000"/>
    <numFmt numFmtId="174" formatCode="0.000000000000"/>
    <numFmt numFmtId="175" formatCode="0.0000000000000"/>
    <numFmt numFmtId="176" formatCode="0.000000000"/>
    <numFmt numFmtId="177" formatCode="0.00000000000"/>
    <numFmt numFmtId="178" formatCode="0.00000"/>
    <numFmt numFmtId="179" formatCode="0.000"/>
    <numFmt numFmtId="180" formatCode="&quot;$&quot;#,##0.00"/>
    <numFmt numFmtId="181" formatCode="0.00_)"/>
    <numFmt numFmtId="182" formatCode="0.0000_)"/>
    <numFmt numFmtId="183" formatCode="0.0"/>
    <numFmt numFmtId="184" formatCode="0.0000"/>
    <numFmt numFmtId="185" formatCode="0.000000"/>
  </numFmts>
  <fonts count="2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20" borderId="10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2" fontId="3" fillId="0" borderId="15" xfId="0" applyNumberFormat="1" applyFont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/>
      <protection/>
    </xf>
    <xf numFmtId="2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20" borderId="17" xfId="0" applyFont="1" applyFill="1" applyBorder="1" applyAlignment="1" applyProtection="1">
      <alignment horizontal="center"/>
      <protection locked="0"/>
    </xf>
    <xf numFmtId="2" fontId="3" fillId="0" borderId="18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/>
    </xf>
    <xf numFmtId="2" fontId="3" fillId="0" borderId="13" xfId="0" applyNumberFormat="1" applyFont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Alignment="1" applyProtection="1">
      <alignment horizontal="center"/>
      <protection/>
    </xf>
    <xf numFmtId="0" fontId="3" fillId="0" borderId="19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2" fontId="3" fillId="20" borderId="15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/>
    </xf>
    <xf numFmtId="2" fontId="3" fillId="20" borderId="18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3" fillId="20" borderId="14" xfId="0" applyFont="1" applyFill="1" applyBorder="1" applyAlignment="1" applyProtection="1">
      <alignment/>
      <protection locked="0"/>
    </xf>
    <xf numFmtId="0" fontId="3" fillId="20" borderId="10" xfId="0" applyFont="1" applyFill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4" fillId="0" borderId="12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2" fontId="4" fillId="0" borderId="21" xfId="0" applyNumberFormat="1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0" borderId="16" xfId="0" applyFont="1" applyFill="1" applyBorder="1" applyAlignment="1" applyProtection="1">
      <alignment/>
      <protection locked="0"/>
    </xf>
    <xf numFmtId="0" fontId="3" fillId="20" borderId="17" xfId="0" applyFont="1" applyFill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2" fontId="4" fillId="0" borderId="23" xfId="0" applyNumberFormat="1" applyFont="1" applyBorder="1" applyAlignment="1" applyProtection="1">
      <alignment/>
      <protection/>
    </xf>
    <xf numFmtId="0" fontId="3" fillId="0" borderId="0" xfId="0" applyFont="1" applyFill="1" applyBorder="1" applyAlignment="1">
      <alignment vertical="center"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2" fontId="4" fillId="0" borderId="26" xfId="0" applyNumberFormat="1" applyFont="1" applyFill="1" applyBorder="1" applyAlignment="1" applyProtection="1">
      <alignment horizontal="center" vertical="center"/>
      <protection/>
    </xf>
    <xf numFmtId="2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1" customWidth="1"/>
    <col min="2" max="2" width="14.140625" style="1" customWidth="1"/>
    <col min="3" max="3" width="18.421875" style="1" customWidth="1"/>
    <col min="4" max="4" width="12.8515625" style="1" customWidth="1"/>
    <col min="5" max="6" width="9.140625" style="1" customWidth="1"/>
    <col min="7" max="7" width="3.8515625" style="1" customWidth="1"/>
    <col min="8" max="8" width="14.28125" style="1" customWidth="1"/>
    <col min="9" max="9" width="14.8515625" style="1" customWidth="1"/>
    <col min="10" max="11" width="9.140625" style="1" customWidth="1"/>
    <col min="12" max="12" width="3.140625" style="1" customWidth="1"/>
    <col min="13" max="13" width="16.8515625" style="1" bestFit="1" customWidth="1"/>
    <col min="14" max="14" width="12.00390625" style="1" bestFit="1" customWidth="1"/>
    <col min="15" max="15" width="16.421875" style="1" bestFit="1" customWidth="1"/>
    <col min="16" max="16" width="5.00390625" style="1" bestFit="1" customWidth="1"/>
    <col min="17" max="17" width="16.28125" style="1" bestFit="1" customWidth="1"/>
    <col min="18" max="16384" width="9.140625" style="1" customWidth="1"/>
  </cols>
  <sheetData>
    <row r="1" ht="15.75" customHeight="1"/>
    <row r="2" ht="15.75" customHeight="1">
      <c r="B2" s="2" t="s">
        <v>71</v>
      </c>
    </row>
    <row r="3" ht="15.75" customHeight="1">
      <c r="L3" s="3"/>
    </row>
    <row r="4" ht="13.5" customHeight="1">
      <c r="L4" s="3"/>
    </row>
    <row r="5" ht="13.5" customHeight="1">
      <c r="L5" s="3"/>
    </row>
    <row r="6" spans="3:16" ht="13.5" customHeight="1" thickBot="1">
      <c r="C6" s="4" t="s">
        <v>53</v>
      </c>
      <c r="D6" s="4" t="s">
        <v>0</v>
      </c>
      <c r="E6" s="5"/>
      <c r="F6" s="5"/>
      <c r="H6" s="2" t="s">
        <v>3</v>
      </c>
      <c r="I6" s="6" t="s">
        <v>0</v>
      </c>
      <c r="J6" s="6" t="s">
        <v>1</v>
      </c>
      <c r="K6" s="6" t="s">
        <v>2</v>
      </c>
      <c r="M6" s="7"/>
      <c r="N6" s="7"/>
      <c r="O6" s="7"/>
      <c r="P6" s="7"/>
    </row>
    <row r="7" spans="2:19" ht="13.5" customHeight="1" thickBot="1">
      <c r="B7" s="8" t="s">
        <v>4</v>
      </c>
      <c r="C7" s="9"/>
      <c r="D7" s="9"/>
      <c r="E7" s="5"/>
      <c r="F7" s="5"/>
      <c r="H7" s="10" t="s">
        <v>5</v>
      </c>
      <c r="I7" s="11"/>
      <c r="J7" s="11"/>
      <c r="K7" s="12"/>
      <c r="M7" s="64" t="s">
        <v>54</v>
      </c>
      <c r="N7" s="65"/>
      <c r="O7" s="66"/>
      <c r="P7" s="7"/>
      <c r="Q7" s="64" t="s">
        <v>55</v>
      </c>
      <c r="R7" s="65"/>
      <c r="S7" s="66"/>
    </row>
    <row r="8" spans="2:19" ht="13.5" customHeight="1">
      <c r="B8" s="13"/>
      <c r="C8" s="5"/>
      <c r="D8" s="5"/>
      <c r="E8" s="5"/>
      <c r="F8" s="5"/>
      <c r="G8" s="7"/>
      <c r="H8" s="14" t="s">
        <v>6</v>
      </c>
      <c r="I8" s="15">
        <v>29.09</v>
      </c>
      <c r="J8" s="9"/>
      <c r="K8" s="16">
        <f>I8*J8</f>
        <v>0</v>
      </c>
      <c r="M8" s="17" t="s">
        <v>7</v>
      </c>
      <c r="N8" s="9"/>
      <c r="O8" s="18" t="s">
        <v>8</v>
      </c>
      <c r="P8" s="7"/>
      <c r="Q8" s="17" t="s">
        <v>7</v>
      </c>
      <c r="R8" s="9"/>
      <c r="S8" s="18" t="s">
        <v>8</v>
      </c>
    </row>
    <row r="9" spans="2:19" ht="13.5" customHeight="1">
      <c r="B9" s="67" t="s">
        <v>56</v>
      </c>
      <c r="C9" s="15" t="s">
        <v>13</v>
      </c>
      <c r="D9" s="15">
        <v>17.9</v>
      </c>
      <c r="E9" s="9"/>
      <c r="F9" s="19">
        <f aca="true" t="shared" si="0" ref="F9:F25">D9*E9</f>
        <v>0</v>
      </c>
      <c r="H9" s="14" t="s">
        <v>9</v>
      </c>
      <c r="I9" s="15">
        <v>49.8</v>
      </c>
      <c r="J9" s="9"/>
      <c r="K9" s="16">
        <f>I9*J9</f>
        <v>0</v>
      </c>
      <c r="M9" s="17" t="s">
        <v>57</v>
      </c>
      <c r="N9" s="9"/>
      <c r="O9" s="18" t="s">
        <v>8</v>
      </c>
      <c r="P9" s="7"/>
      <c r="Q9" s="17" t="s">
        <v>57</v>
      </c>
      <c r="R9" s="9"/>
      <c r="S9" s="18" t="s">
        <v>8</v>
      </c>
    </row>
    <row r="10" spans="2:19" ht="13.5" customHeight="1">
      <c r="B10" s="67"/>
      <c r="C10" s="15" t="s">
        <v>17</v>
      </c>
      <c r="D10" s="15">
        <v>25.2</v>
      </c>
      <c r="E10" s="9"/>
      <c r="F10" s="19">
        <f t="shared" si="0"/>
        <v>0</v>
      </c>
      <c r="H10" s="14" t="s">
        <v>11</v>
      </c>
      <c r="I10" s="15">
        <v>80.21</v>
      </c>
      <c r="J10" s="9"/>
      <c r="K10" s="16">
        <f>I10*J10</f>
        <v>0</v>
      </c>
      <c r="M10" s="17" t="s">
        <v>10</v>
      </c>
      <c r="N10" s="20">
        <f>N8+(2*N9)</f>
        <v>0</v>
      </c>
      <c r="O10" s="18" t="s">
        <v>8</v>
      </c>
      <c r="P10" s="7"/>
      <c r="Q10" s="17" t="s">
        <v>10</v>
      </c>
      <c r="R10" s="20">
        <f>R8+(2*R9)</f>
        <v>0</v>
      </c>
      <c r="S10" s="18" t="s">
        <v>8</v>
      </c>
    </row>
    <row r="11" spans="2:19" ht="13.5" customHeight="1">
      <c r="B11" s="67"/>
      <c r="C11" s="15" t="s">
        <v>20</v>
      </c>
      <c r="D11" s="15">
        <v>38.2</v>
      </c>
      <c r="E11" s="9"/>
      <c r="F11" s="19">
        <f t="shared" si="0"/>
        <v>0</v>
      </c>
      <c r="H11" s="14" t="s">
        <v>12</v>
      </c>
      <c r="I11" s="15">
        <v>121.07</v>
      </c>
      <c r="J11" s="9"/>
      <c r="K11" s="16">
        <f>I11*J11</f>
        <v>0</v>
      </c>
      <c r="L11" s="7"/>
      <c r="M11" s="17" t="s">
        <v>58</v>
      </c>
      <c r="N11" s="9"/>
      <c r="O11" s="18" t="s">
        <v>8</v>
      </c>
      <c r="P11" s="7"/>
      <c r="Q11" s="17" t="s">
        <v>58</v>
      </c>
      <c r="R11" s="9"/>
      <c r="S11" s="18" t="s">
        <v>8</v>
      </c>
    </row>
    <row r="12" spans="2:19" ht="13.5" customHeight="1" thickBot="1">
      <c r="B12" s="67"/>
      <c r="C12" s="15" t="s">
        <v>21</v>
      </c>
      <c r="D12" s="15">
        <v>59</v>
      </c>
      <c r="E12" s="9"/>
      <c r="F12" s="19">
        <f t="shared" si="0"/>
        <v>0</v>
      </c>
      <c r="H12" s="21" t="s">
        <v>14</v>
      </c>
      <c r="I12" s="22">
        <v>156.25</v>
      </c>
      <c r="J12" s="23"/>
      <c r="K12" s="24">
        <f>I12*J12</f>
        <v>0</v>
      </c>
      <c r="L12" s="7"/>
      <c r="M12" s="14" t="s">
        <v>15</v>
      </c>
      <c r="N12" s="25">
        <f>(PI()*N11/2*N11/2*N10)/1000000000</f>
        <v>0</v>
      </c>
      <c r="O12" s="26" t="s">
        <v>16</v>
      </c>
      <c r="P12" s="7"/>
      <c r="Q12" s="14" t="s">
        <v>15</v>
      </c>
      <c r="R12" s="25">
        <f>(PI()*R11/2*R11/2*R10)/1000000000</f>
        <v>0</v>
      </c>
      <c r="S12" s="26" t="s">
        <v>16</v>
      </c>
    </row>
    <row r="13" spans="2:19" ht="13.5" customHeight="1" thickBot="1">
      <c r="B13" s="67"/>
      <c r="C13" s="15" t="s">
        <v>24</v>
      </c>
      <c r="D13" s="15">
        <v>0.65</v>
      </c>
      <c r="E13" s="9"/>
      <c r="F13" s="19">
        <f t="shared" si="0"/>
        <v>0</v>
      </c>
      <c r="I13" s="4"/>
      <c r="J13" s="4"/>
      <c r="K13" s="27"/>
      <c r="L13" s="28"/>
      <c r="M13" s="14" t="s">
        <v>18</v>
      </c>
      <c r="N13" s="29">
        <f>N12*7850</f>
        <v>0</v>
      </c>
      <c r="O13" s="26" t="s">
        <v>19</v>
      </c>
      <c r="P13" s="7"/>
      <c r="Q13" s="14" t="s">
        <v>18</v>
      </c>
      <c r="R13" s="29">
        <f>R12*7850</f>
        <v>0</v>
      </c>
      <c r="S13" s="26" t="s">
        <v>19</v>
      </c>
    </row>
    <row r="14" spans="2:19" ht="13.5" customHeight="1">
      <c r="B14" s="67" t="s">
        <v>23</v>
      </c>
      <c r="C14" s="15" t="s">
        <v>26</v>
      </c>
      <c r="D14" s="15">
        <v>1.06</v>
      </c>
      <c r="E14" s="9"/>
      <c r="F14" s="19">
        <f t="shared" si="0"/>
        <v>0</v>
      </c>
      <c r="H14" s="10" t="s">
        <v>22</v>
      </c>
      <c r="I14" s="30"/>
      <c r="J14" s="30"/>
      <c r="K14" s="31"/>
      <c r="L14" s="28"/>
      <c r="M14" s="32" t="s">
        <v>59</v>
      </c>
      <c r="N14" s="33">
        <f>N13*0.05</f>
        <v>0</v>
      </c>
      <c r="O14" s="18" t="s">
        <v>19</v>
      </c>
      <c r="P14" s="7"/>
      <c r="Q14" s="32" t="s">
        <v>59</v>
      </c>
      <c r="R14" s="33">
        <f>R13*0.05</f>
        <v>0</v>
      </c>
      <c r="S14" s="18" t="s">
        <v>19</v>
      </c>
    </row>
    <row r="15" spans="2:19" ht="13.5" customHeight="1">
      <c r="B15" s="67"/>
      <c r="C15" s="15" t="s">
        <v>28</v>
      </c>
      <c r="D15" s="15">
        <v>1.56</v>
      </c>
      <c r="E15" s="9"/>
      <c r="F15" s="19">
        <f t="shared" si="0"/>
        <v>0</v>
      </c>
      <c r="H15" s="14" t="s">
        <v>25</v>
      </c>
      <c r="I15" s="15">
        <v>111.98</v>
      </c>
      <c r="J15" s="9"/>
      <c r="K15" s="16">
        <f>I15*J15</f>
        <v>0</v>
      </c>
      <c r="L15" s="28"/>
      <c r="M15" s="17" t="s">
        <v>60</v>
      </c>
      <c r="N15" s="33">
        <f>N13+N14</f>
        <v>0</v>
      </c>
      <c r="O15" s="18" t="s">
        <v>19</v>
      </c>
      <c r="P15" s="7"/>
      <c r="Q15" s="17" t="s">
        <v>60</v>
      </c>
      <c r="R15" s="33">
        <f>R13+R14</f>
        <v>0</v>
      </c>
      <c r="S15" s="18" t="s">
        <v>19</v>
      </c>
    </row>
    <row r="16" spans="2:19" ht="13.5" customHeight="1">
      <c r="B16" s="67"/>
      <c r="C16" s="15" t="s">
        <v>31</v>
      </c>
      <c r="D16" s="15">
        <v>2.32</v>
      </c>
      <c r="E16" s="9"/>
      <c r="F16" s="19">
        <f t="shared" si="0"/>
        <v>0</v>
      </c>
      <c r="H16" s="14" t="s">
        <v>27</v>
      </c>
      <c r="I16" s="15">
        <v>141.86</v>
      </c>
      <c r="J16" s="9"/>
      <c r="K16" s="16">
        <f>I16*J16</f>
        <v>0</v>
      </c>
      <c r="L16" s="28"/>
      <c r="M16" s="17" t="s">
        <v>61</v>
      </c>
      <c r="N16" s="9"/>
      <c r="O16" s="34"/>
      <c r="P16" s="7"/>
      <c r="Q16" s="17" t="s">
        <v>61</v>
      </c>
      <c r="R16" s="9"/>
      <c r="S16" s="34"/>
    </row>
    <row r="17" spans="2:19" ht="13.5" customHeight="1" thickBot="1">
      <c r="B17" s="67"/>
      <c r="C17" s="15" t="s">
        <v>34</v>
      </c>
      <c r="D17" s="15">
        <v>3.28</v>
      </c>
      <c r="E17" s="9"/>
      <c r="F17" s="19">
        <f t="shared" si="0"/>
        <v>0</v>
      </c>
      <c r="H17" s="14" t="s">
        <v>29</v>
      </c>
      <c r="I17" s="15">
        <v>171.45</v>
      </c>
      <c r="J17" s="9"/>
      <c r="K17" s="16">
        <f>I17*J17</f>
        <v>0</v>
      </c>
      <c r="L17" s="28"/>
      <c r="M17" s="35" t="s">
        <v>62</v>
      </c>
      <c r="N17" s="68">
        <f>N15*N16</f>
        <v>0</v>
      </c>
      <c r="O17" s="69"/>
      <c r="P17" s="7"/>
      <c r="Q17" s="35" t="s">
        <v>62</v>
      </c>
      <c r="R17" s="68">
        <f>R15*R16</f>
        <v>0</v>
      </c>
      <c r="S17" s="69"/>
    </row>
    <row r="18" spans="2:12" ht="13.5" customHeight="1" thickBot="1">
      <c r="B18" s="67"/>
      <c r="C18" s="15" t="s">
        <v>36</v>
      </c>
      <c r="D18" s="15">
        <v>4.51</v>
      </c>
      <c r="E18" s="9"/>
      <c r="F18" s="19">
        <f t="shared" si="0"/>
        <v>0</v>
      </c>
      <c r="H18" s="21" t="s">
        <v>32</v>
      </c>
      <c r="I18" s="22">
        <v>218.85</v>
      </c>
      <c r="J18" s="23"/>
      <c r="K18" s="24">
        <f>I18*J18</f>
        <v>0</v>
      </c>
      <c r="L18" s="36"/>
    </row>
    <row r="19" spans="2:19" ht="13.5" customHeight="1" thickBot="1">
      <c r="B19" s="67"/>
      <c r="C19" s="15" t="s">
        <v>38</v>
      </c>
      <c r="D19" s="15">
        <v>5.93</v>
      </c>
      <c r="E19" s="9"/>
      <c r="F19" s="19">
        <f t="shared" si="0"/>
        <v>0</v>
      </c>
      <c r="K19" s="27">
        <f>SUM(K8:K18)</f>
        <v>0</v>
      </c>
      <c r="L19" s="28"/>
      <c r="M19" s="64" t="s">
        <v>63</v>
      </c>
      <c r="N19" s="65"/>
      <c r="O19" s="66"/>
      <c r="Q19" s="64" t="s">
        <v>64</v>
      </c>
      <c r="R19" s="65"/>
      <c r="S19" s="66"/>
    </row>
    <row r="20" spans="2:19" ht="13.5" customHeight="1">
      <c r="B20" s="67"/>
      <c r="C20" s="15" t="s">
        <v>41</v>
      </c>
      <c r="D20" s="15">
        <v>7.89</v>
      </c>
      <c r="E20" s="9"/>
      <c r="F20" s="19">
        <f t="shared" si="0"/>
        <v>0</v>
      </c>
      <c r="H20" s="10" t="s">
        <v>39</v>
      </c>
      <c r="I20" s="11"/>
      <c r="J20" s="12"/>
      <c r="L20" s="28"/>
      <c r="M20" s="17" t="s">
        <v>7</v>
      </c>
      <c r="N20" s="9"/>
      <c r="O20" s="18" t="s">
        <v>8</v>
      </c>
      <c r="Q20" s="17" t="s">
        <v>7</v>
      </c>
      <c r="R20" s="9"/>
      <c r="S20" s="18" t="s">
        <v>8</v>
      </c>
    </row>
    <row r="21" spans="2:19" ht="13.5" customHeight="1">
      <c r="B21" s="67"/>
      <c r="C21" s="15" t="s">
        <v>45</v>
      </c>
      <c r="D21" s="15">
        <v>13.4</v>
      </c>
      <c r="E21" s="9"/>
      <c r="F21" s="19">
        <f t="shared" si="0"/>
        <v>0</v>
      </c>
      <c r="H21" s="37"/>
      <c r="I21" s="38" t="s">
        <v>42</v>
      </c>
      <c r="J21" s="39" t="s">
        <v>43</v>
      </c>
      <c r="K21" s="7"/>
      <c r="L21" s="28"/>
      <c r="M21" s="17" t="s">
        <v>57</v>
      </c>
      <c r="N21" s="9"/>
      <c r="O21" s="18" t="s">
        <v>8</v>
      </c>
      <c r="Q21" s="17" t="s">
        <v>57</v>
      </c>
      <c r="R21" s="9"/>
      <c r="S21" s="18" t="s">
        <v>8</v>
      </c>
    </row>
    <row r="22" spans="2:19" ht="13.5" customHeight="1">
      <c r="B22" s="67"/>
      <c r="C22" s="15" t="s">
        <v>47</v>
      </c>
      <c r="D22" s="15">
        <v>18.85</v>
      </c>
      <c r="E22" s="9"/>
      <c r="F22" s="19">
        <f t="shared" si="0"/>
        <v>0</v>
      </c>
      <c r="H22" s="40" t="s">
        <v>33</v>
      </c>
      <c r="I22" s="41"/>
      <c r="J22" s="41"/>
      <c r="K22" s="7"/>
      <c r="L22" s="28"/>
      <c r="M22" s="17" t="s">
        <v>10</v>
      </c>
      <c r="N22" s="20">
        <f>N20+(2*N21)</f>
        <v>0</v>
      </c>
      <c r="O22" s="18" t="s">
        <v>8</v>
      </c>
      <c r="Q22" s="17" t="s">
        <v>10</v>
      </c>
      <c r="R22" s="20">
        <f>R20+(2*R21)</f>
        <v>0</v>
      </c>
      <c r="S22" s="18" t="s">
        <v>8</v>
      </c>
    </row>
    <row r="23" spans="2:19" ht="13.5" customHeight="1">
      <c r="B23" s="67"/>
      <c r="C23" s="15" t="s">
        <v>48</v>
      </c>
      <c r="D23" s="15">
        <v>37.86</v>
      </c>
      <c r="E23" s="9"/>
      <c r="F23" s="19">
        <f t="shared" si="0"/>
        <v>0</v>
      </c>
      <c r="H23" s="40" t="s">
        <v>35</v>
      </c>
      <c r="I23" s="41"/>
      <c r="J23" s="41"/>
      <c r="K23" s="5"/>
      <c r="L23" s="28"/>
      <c r="M23" s="17" t="s">
        <v>58</v>
      </c>
      <c r="N23" s="9"/>
      <c r="O23" s="18" t="s">
        <v>8</v>
      </c>
      <c r="Q23" s="17" t="s">
        <v>58</v>
      </c>
      <c r="R23" s="9"/>
      <c r="S23" s="18" t="s">
        <v>8</v>
      </c>
    </row>
    <row r="24" spans="2:19" ht="13.5" customHeight="1" thickBot="1">
      <c r="B24" s="67"/>
      <c r="C24" s="15" t="s">
        <v>49</v>
      </c>
      <c r="D24" s="15">
        <v>58.68</v>
      </c>
      <c r="E24" s="9"/>
      <c r="F24" s="19">
        <f t="shared" si="0"/>
        <v>0</v>
      </c>
      <c r="H24" s="42" t="s">
        <v>37</v>
      </c>
      <c r="I24" s="43"/>
      <c r="J24" s="43"/>
      <c r="K24" s="28"/>
      <c r="L24" s="36"/>
      <c r="M24" s="14" t="s">
        <v>15</v>
      </c>
      <c r="N24" s="25">
        <f>(PI()*N23/2*N23/2*N22)/1000000000</f>
        <v>0</v>
      </c>
      <c r="O24" s="26" t="s">
        <v>16</v>
      </c>
      <c r="Q24" s="14" t="s">
        <v>15</v>
      </c>
      <c r="R24" s="25">
        <f>(PI()*R23/2*R23/2*R22)/1000000000</f>
        <v>0</v>
      </c>
      <c r="S24" s="26" t="s">
        <v>16</v>
      </c>
    </row>
    <row r="25" spans="2:19" ht="13.5" customHeight="1" thickBot="1">
      <c r="B25" s="67"/>
      <c r="C25" s="15" t="s">
        <v>50</v>
      </c>
      <c r="D25" s="15">
        <v>110</v>
      </c>
      <c r="E25" s="9"/>
      <c r="F25" s="19">
        <f t="shared" si="0"/>
        <v>0</v>
      </c>
      <c r="J25" s="44">
        <f>SUM(J22:J24)</f>
        <v>0</v>
      </c>
      <c r="K25" s="28"/>
      <c r="L25" s="3"/>
      <c r="M25" s="14" t="s">
        <v>18</v>
      </c>
      <c r="N25" s="29">
        <f>N24*7850</f>
        <v>0</v>
      </c>
      <c r="O25" s="26" t="s">
        <v>19</v>
      </c>
      <c r="Q25" s="14" t="s">
        <v>18</v>
      </c>
      <c r="R25" s="29">
        <f>R24*7850</f>
        <v>0</v>
      </c>
      <c r="S25" s="26" t="s">
        <v>19</v>
      </c>
    </row>
    <row r="26" spans="6:19" ht="13.5" customHeight="1">
      <c r="F26" s="27">
        <f>SUM(F9:F25)</f>
        <v>0</v>
      </c>
      <c r="H26" s="10" t="s">
        <v>30</v>
      </c>
      <c r="I26" s="11"/>
      <c r="J26" s="12"/>
      <c r="K26" s="45"/>
      <c r="L26" s="7"/>
      <c r="M26" s="32" t="s">
        <v>59</v>
      </c>
      <c r="N26" s="33">
        <f>N25*0.05</f>
        <v>0</v>
      </c>
      <c r="O26" s="18" t="s">
        <v>19</v>
      </c>
      <c r="Q26" s="32" t="s">
        <v>59</v>
      </c>
      <c r="R26" s="33">
        <f>R25*0.05</f>
        <v>0</v>
      </c>
      <c r="S26" s="18" t="s">
        <v>19</v>
      </c>
    </row>
    <row r="27" spans="8:19" ht="13.5" customHeight="1">
      <c r="H27" s="46" t="s">
        <v>33</v>
      </c>
      <c r="I27" s="47"/>
      <c r="J27" s="48" t="s">
        <v>19</v>
      </c>
      <c r="K27" s="49"/>
      <c r="L27" s="5"/>
      <c r="M27" s="17" t="s">
        <v>60</v>
      </c>
      <c r="N27" s="33">
        <f>N25+N26</f>
        <v>0</v>
      </c>
      <c r="O27" s="18" t="s">
        <v>19</v>
      </c>
      <c r="Q27" s="17" t="s">
        <v>60</v>
      </c>
      <c r="R27" s="33">
        <f>R25+R26</f>
        <v>0</v>
      </c>
      <c r="S27" s="18" t="s">
        <v>19</v>
      </c>
    </row>
    <row r="28" spans="8:19" ht="13.5" customHeight="1">
      <c r="H28" s="46" t="s">
        <v>35</v>
      </c>
      <c r="I28" s="47"/>
      <c r="J28" s="48" t="s">
        <v>19</v>
      </c>
      <c r="L28" s="28"/>
      <c r="M28" s="17" t="s">
        <v>61</v>
      </c>
      <c r="N28" s="9"/>
      <c r="O28" s="34"/>
      <c r="Q28" s="17" t="s">
        <v>61</v>
      </c>
      <c r="R28" s="9"/>
      <c r="S28" s="34"/>
    </row>
    <row r="29" spans="8:19" ht="13.5" customHeight="1" thickBot="1">
      <c r="H29" s="46" t="s">
        <v>37</v>
      </c>
      <c r="I29" s="47"/>
      <c r="J29" s="48" t="s">
        <v>19</v>
      </c>
      <c r="L29" s="28"/>
      <c r="M29" s="35" t="s">
        <v>62</v>
      </c>
      <c r="N29" s="68">
        <f>N27*N28</f>
        <v>0</v>
      </c>
      <c r="O29" s="69"/>
      <c r="Q29" s="35" t="s">
        <v>62</v>
      </c>
      <c r="R29" s="68">
        <f>R27*R28</f>
        <v>0</v>
      </c>
      <c r="S29" s="69"/>
    </row>
    <row r="30" spans="2:12" ht="13.5" customHeight="1">
      <c r="B30" s="70" t="s">
        <v>51</v>
      </c>
      <c r="C30" s="71"/>
      <c r="D30" s="50">
        <f>F26+K19+J25+I33+N17+R17+N29+R29+Q33</f>
        <v>0</v>
      </c>
      <c r="E30" s="51" t="s">
        <v>19</v>
      </c>
      <c r="H30" s="46" t="s">
        <v>40</v>
      </c>
      <c r="I30" s="47"/>
      <c r="J30" s="48" t="s">
        <v>19</v>
      </c>
      <c r="L30" s="45"/>
    </row>
    <row r="31" spans="2:13" ht="13.5" customHeight="1" thickBot="1">
      <c r="B31" s="72" t="s">
        <v>52</v>
      </c>
      <c r="C31" s="73"/>
      <c r="D31" s="52">
        <f>D7</f>
        <v>0</v>
      </c>
      <c r="E31" s="53" t="s">
        <v>19</v>
      </c>
      <c r="H31" s="46" t="s">
        <v>44</v>
      </c>
      <c r="I31" s="47"/>
      <c r="J31" s="48" t="s">
        <v>19</v>
      </c>
      <c r="L31" s="28"/>
      <c r="M31" s="54" t="s">
        <v>65</v>
      </c>
    </row>
    <row r="32" spans="2:17" ht="13.5" customHeight="1" thickBot="1">
      <c r="B32" s="2"/>
      <c r="D32" s="2"/>
      <c r="E32" s="2"/>
      <c r="H32" s="55" t="s">
        <v>46</v>
      </c>
      <c r="I32" s="56"/>
      <c r="J32" s="57" t="s">
        <v>19</v>
      </c>
      <c r="L32" s="3"/>
      <c r="M32" s="58" t="s">
        <v>66</v>
      </c>
      <c r="N32" s="15" t="s">
        <v>67</v>
      </c>
      <c r="O32" s="15" t="s">
        <v>68</v>
      </c>
      <c r="P32" s="58" t="s">
        <v>69</v>
      </c>
      <c r="Q32" s="59" t="s">
        <v>43</v>
      </c>
    </row>
    <row r="33" spans="2:17" ht="13.5" customHeight="1" thickBot="1">
      <c r="B33" s="60" t="s">
        <v>70</v>
      </c>
      <c r="C33" s="61"/>
      <c r="D33" s="62">
        <f>D30+D31</f>
        <v>0</v>
      </c>
      <c r="E33" s="61" t="s">
        <v>19</v>
      </c>
      <c r="I33" s="1">
        <f>SUM(I27:I32)</f>
        <v>0</v>
      </c>
      <c r="L33" s="3"/>
      <c r="M33" s="9"/>
      <c r="N33" s="9"/>
      <c r="O33" s="9"/>
      <c r="P33" s="9"/>
      <c r="Q33" s="59">
        <f>N33*O33*P33</f>
        <v>0</v>
      </c>
    </row>
    <row r="34" spans="12:15" ht="13.5" customHeight="1">
      <c r="L34" s="3"/>
      <c r="M34" s="5"/>
      <c r="N34" s="6"/>
      <c r="O34" s="6"/>
    </row>
    <row r="35" spans="12:15" ht="13.5" customHeight="1">
      <c r="L35" s="3"/>
      <c r="M35" s="6"/>
      <c r="N35" s="6"/>
      <c r="O35" s="6"/>
    </row>
    <row r="36" spans="2:15" ht="13.5" customHeight="1">
      <c r="B36" s="63" t="s">
        <v>72</v>
      </c>
      <c r="L36" s="3"/>
      <c r="M36" s="6"/>
      <c r="N36" s="6"/>
      <c r="O36" s="6"/>
    </row>
    <row r="37" spans="2:15" ht="13.5" customHeight="1">
      <c r="B37" s="63" t="s">
        <v>73</v>
      </c>
      <c r="L37" s="3"/>
      <c r="M37" s="6"/>
      <c r="N37" s="6"/>
      <c r="O37" s="6"/>
    </row>
    <row r="38" spans="2:12" ht="12">
      <c r="B38" s="63" t="s">
        <v>74</v>
      </c>
      <c r="L38" s="3"/>
    </row>
    <row r="39" ht="12">
      <c r="B39" s="63" t="s">
        <v>75</v>
      </c>
    </row>
    <row r="40" ht="12">
      <c r="B40" s="63" t="s">
        <v>76</v>
      </c>
    </row>
  </sheetData>
  <sheetProtection sheet="1"/>
  <mergeCells count="12">
    <mergeCell ref="N29:O29"/>
    <mergeCell ref="R29:S29"/>
    <mergeCell ref="B30:C30"/>
    <mergeCell ref="B31:C31"/>
    <mergeCell ref="M7:O7"/>
    <mergeCell ref="Q7:S7"/>
    <mergeCell ref="B9:B13"/>
    <mergeCell ref="B14:B25"/>
    <mergeCell ref="N17:O17"/>
    <mergeCell ref="R17:S17"/>
    <mergeCell ref="M19:O19"/>
    <mergeCell ref="Q19:S19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Parker</dc:creator>
  <cp:keywords/>
  <dc:description/>
  <cp:lastModifiedBy>admin</cp:lastModifiedBy>
  <cp:lastPrinted>2009-10-25T08:47:56Z</cp:lastPrinted>
  <dcterms:created xsi:type="dcterms:W3CDTF">1999-05-09T11:13:39Z</dcterms:created>
  <dcterms:modified xsi:type="dcterms:W3CDTF">2009-10-28T22:09:20Z</dcterms:modified>
  <cp:category/>
  <cp:version/>
  <cp:contentType/>
  <cp:contentStatus/>
</cp:coreProperties>
</file>