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2820" windowWidth="1318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<sst xmlns="http://schemas.openxmlformats.org/spreadsheetml/2006/main" count="54" uniqueCount="31">
  <si>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A</t>
  </si>
  <si>
    <t>B</t>
  </si>
  <si>
    <t>Ton</t>
  </si>
  <si>
    <t xml:space="preserve">Total weight of load. </t>
  </si>
  <si>
    <t>M/Ft.</t>
  </si>
  <si>
    <t>Load at point A</t>
  </si>
  <si>
    <t>C</t>
  </si>
  <si>
    <t>Distance AC - BD.</t>
  </si>
  <si>
    <r>
      <t xml:space="preserve">                   </t>
    </r>
    <r>
      <rPr>
        <b/>
        <sz val="10"/>
        <rFont val="Arial"/>
        <family val="2"/>
      </rPr>
      <t xml:space="preserve"> Distance AB - CD</t>
    </r>
  </si>
  <si>
    <t xml:space="preserve">Insert values in the </t>
  </si>
  <si>
    <t xml:space="preserve">yellow rectangles. </t>
  </si>
  <si>
    <t>Load at point C</t>
  </si>
  <si>
    <t>Distance AC - Center of Gravity.</t>
  </si>
  <si>
    <r>
      <t xml:space="preserve">             </t>
    </r>
    <r>
      <rPr>
        <b/>
        <sz val="10"/>
        <rFont val="Arial"/>
        <family val="2"/>
      </rPr>
      <t xml:space="preserve">  Distance CD - Center of Gravity.</t>
    </r>
  </si>
  <si>
    <r>
      <t>Height of Center-Point in M/Ft.</t>
    </r>
    <r>
      <rPr>
        <sz val="10"/>
        <rFont val="Arial"/>
        <family val="2"/>
      </rPr>
      <t xml:space="preserve"> </t>
    </r>
  </si>
  <si>
    <t>Length of Strap/Wire</t>
  </si>
  <si>
    <t>Strap or Wire-tension</t>
  </si>
  <si>
    <t>This diagram will give all data regarding necessary length and strength of lifting tackle.</t>
  </si>
  <si>
    <r>
      <t xml:space="preserve">Designed by Kenneth Skailand, </t>
    </r>
    <r>
      <rPr>
        <b/>
        <sz val="14"/>
        <color indexed="12"/>
        <rFont val="Arial"/>
        <family val="2"/>
      </rPr>
      <t>www.mobilcrane.com</t>
    </r>
    <r>
      <rPr>
        <sz val="10"/>
        <rFont val="Arial"/>
        <family val="0"/>
      </rPr>
      <t xml:space="preserve">  </t>
    </r>
  </si>
  <si>
    <t xml:space="preserve">Load-Calculator for load with 3 attachment-points. </t>
  </si>
  <si>
    <t>Point D</t>
  </si>
  <si>
    <t>Point B</t>
  </si>
  <si>
    <t>E</t>
  </si>
  <si>
    <t>Load at point E</t>
  </si>
  <si>
    <t>Distance D - E</t>
  </si>
  <si>
    <t>D</t>
  </si>
  <si>
    <t>Deg.</t>
  </si>
  <si>
    <t xml:space="preserve">Angle from vertical axis </t>
  </si>
  <si>
    <t>&lt; A =</t>
  </si>
  <si>
    <t>&lt; C =</t>
  </si>
  <si>
    <t>&lt; E =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</si>
</sst>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8"/>
      <color indexed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7" fillId="3" borderId="1" xfId="0" applyNumberFormat="1" applyFont="1" applyFill="1" applyBorder="1" applyAlignment="1" applyProtection="1">
      <alignment/>
      <protection locked="0"/>
    </xf>
    <xf numFmtId="2" fontId="7" fillId="3" borderId="1" xfId="0" applyNumberFormat="1" applyFont="1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2" fontId="0" fillId="4" borderId="6" xfId="0" applyNumberForma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right"/>
      <protection/>
    </xf>
    <xf numFmtId="0" fontId="1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2" fontId="7" fillId="5" borderId="1" xfId="0" applyNumberFormat="1" applyFont="1" applyFill="1" applyBorder="1" applyAlignment="1" applyProtection="1">
      <alignment/>
      <protection/>
    </xf>
    <xf numFmtId="2" fontId="7" fillId="4" borderId="0" xfId="0" applyNumberFormat="1" applyFont="1" applyFill="1" applyBorder="1" applyAlignment="1" applyProtection="1">
      <alignment/>
      <protection/>
    </xf>
    <xf numFmtId="2" fontId="7" fillId="4" borderId="0" xfId="0" applyNumberFormat="1" applyFont="1" applyFill="1" applyBorder="1" applyAlignment="1" applyProtection="1">
      <alignment/>
      <protection/>
    </xf>
    <xf numFmtId="2" fontId="0" fillId="4" borderId="6" xfId="0" applyNumberFormat="1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1" fillId="6" borderId="3" xfId="0" applyFont="1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justify"/>
      <protection/>
    </xf>
    <xf numFmtId="0" fontId="0" fillId="6" borderId="6" xfId="0" applyFill="1" applyBorder="1" applyAlignment="1" applyProtection="1">
      <alignment/>
      <protection/>
    </xf>
    <xf numFmtId="0" fontId="1" fillId="6" borderId="5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/>
      <protection/>
    </xf>
    <xf numFmtId="0" fontId="0" fillId="6" borderId="7" xfId="0" applyFill="1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1" fillId="6" borderId="8" xfId="0" applyFont="1" applyFill="1" applyBorder="1" applyAlignment="1" applyProtection="1">
      <alignment horizontal="center"/>
      <protection/>
    </xf>
    <xf numFmtId="0" fontId="0" fillId="6" borderId="8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1" fillId="6" borderId="3" xfId="0" applyFont="1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2" fontId="7" fillId="5" borderId="1" xfId="0" applyNumberFormat="1" applyFont="1" applyFill="1" applyBorder="1" applyAlignment="1" applyProtection="1">
      <alignment/>
      <protection/>
    </xf>
    <xf numFmtId="2" fontId="7" fillId="6" borderId="0" xfId="0" applyNumberFormat="1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1" fillId="6" borderId="5" xfId="0" applyFont="1" applyFill="1" applyBorder="1" applyAlignment="1" applyProtection="1">
      <alignment horizontal="right"/>
      <protection/>
    </xf>
    <xf numFmtId="2" fontId="7" fillId="5" borderId="1" xfId="0" applyNumberFormat="1" applyFont="1" applyFill="1" applyBorder="1" applyAlignment="1" applyProtection="1">
      <alignment vertical="center"/>
      <protection/>
    </xf>
    <xf numFmtId="0" fontId="5" fillId="6" borderId="0" xfId="0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center" vertical="center"/>
      <protection/>
    </xf>
    <xf numFmtId="0" fontId="0" fillId="6" borderId="0" xfId="0" applyFill="1" applyBorder="1" applyAlignment="1" applyProtection="1">
      <alignment horizontal="center" vertical="center"/>
      <protection/>
    </xf>
    <xf numFmtId="0" fontId="0" fillId="6" borderId="7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/>
      <protection/>
    </xf>
    <xf numFmtId="173" fontId="7" fillId="5" borderId="1" xfId="0" applyNumberFormat="1" applyFont="1" applyFill="1" applyBorder="1" applyAlignment="1" applyProtection="1">
      <alignment horizontal="left"/>
      <protection/>
    </xf>
    <xf numFmtId="0" fontId="0" fillId="7" borderId="7" xfId="0" applyFill="1" applyBorder="1" applyAlignment="1" applyProtection="1">
      <alignment horizontal="center" vertical="center"/>
      <protection/>
    </xf>
    <xf numFmtId="0" fontId="2" fillId="7" borderId="2" xfId="0" applyFont="1" applyFill="1" applyBorder="1" applyAlignment="1" applyProtection="1">
      <alignment horizontal="center" vertical="center"/>
      <protection/>
    </xf>
    <xf numFmtId="0" fontId="2" fillId="7" borderId="3" xfId="0" applyFont="1" applyFill="1" applyBorder="1" applyAlignment="1" applyProtection="1">
      <alignment horizontal="center" vertical="center"/>
      <protection/>
    </xf>
    <xf numFmtId="0" fontId="0" fillId="7" borderId="3" xfId="0" applyFill="1" applyBorder="1" applyAlignment="1" applyProtection="1">
      <alignment horizontal="center" vertical="center"/>
      <protection/>
    </xf>
    <xf numFmtId="0" fontId="0" fillId="7" borderId="5" xfId="0" applyFill="1" applyBorder="1" applyAlignment="1" applyProtection="1">
      <alignment horizontal="center" vertical="center"/>
      <protection/>
    </xf>
    <xf numFmtId="0" fontId="0" fillId="7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4" borderId="7" xfId="0" applyFont="1" applyFill="1" applyBorder="1" applyAlignment="1" applyProtection="1">
      <alignment horizontal="right"/>
      <protection/>
    </xf>
    <xf numFmtId="0" fontId="9" fillId="4" borderId="8" xfId="0" applyFont="1" applyFill="1" applyBorder="1" applyAlignment="1" applyProtection="1">
      <alignment horizontal="right"/>
      <protection/>
    </xf>
    <xf numFmtId="2" fontId="7" fillId="5" borderId="10" xfId="0" applyNumberFormat="1" applyFont="1" applyFill="1" applyBorder="1" applyAlignment="1" applyProtection="1">
      <alignment/>
      <protection/>
    </xf>
    <xf numFmtId="2" fontId="7" fillId="5" borderId="11" xfId="0" applyNumberFormat="1" applyFont="1" applyFill="1" applyBorder="1" applyAlignment="1" applyProtection="1">
      <alignment/>
      <protection/>
    </xf>
    <xf numFmtId="2" fontId="7" fillId="3" borderId="10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6" borderId="0" xfId="0" applyFont="1" applyFill="1" applyBorder="1" applyAlignment="1" applyProtection="1">
      <alignment horizontal="center" vertical="center"/>
      <protection/>
    </xf>
    <xf numFmtId="0" fontId="12" fillId="6" borderId="0" xfId="0" applyFont="1" applyFill="1" applyBorder="1" applyAlignment="1" applyProtection="1">
      <alignment horizontal="center" vertical="center"/>
      <protection/>
    </xf>
    <xf numFmtId="0" fontId="12" fillId="6" borderId="6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right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right"/>
      <protection/>
    </xf>
    <xf numFmtId="0" fontId="0" fillId="6" borderId="0" xfId="0" applyFill="1" applyBorder="1" applyAlignment="1" applyProtection="1">
      <alignment horizontal="justify"/>
      <protection/>
    </xf>
    <xf numFmtId="0" fontId="13" fillId="4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7" borderId="8" xfId="0" applyFill="1" applyBorder="1" applyAlignment="1" applyProtection="1">
      <alignment horizontal="center" vertical="center"/>
      <protection/>
    </xf>
    <xf numFmtId="0" fontId="1" fillId="6" borderId="0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 horizontal="center" vertical="center"/>
      <protection/>
    </xf>
    <xf numFmtId="0" fontId="1" fillId="6" borderId="8" xfId="0" applyFont="1" applyFill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/>
      <protection/>
    </xf>
    <xf numFmtId="0" fontId="6" fillId="8" borderId="2" xfId="0" applyFont="1" applyFill="1" applyBorder="1" applyAlignment="1" applyProtection="1">
      <alignment horizontal="center" vertical="center"/>
      <protection/>
    </xf>
    <xf numFmtId="0" fontId="6" fillId="8" borderId="3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14</xdr:row>
      <xdr:rowOff>38100</xdr:rowOff>
    </xdr:from>
    <xdr:to>
      <xdr:col>5</xdr:col>
      <xdr:colOff>485775</xdr:colOff>
      <xdr:row>14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905125" y="2457450"/>
          <a:ext cx="114300" cy="95250"/>
        </a:xfrm>
        <a:prstGeom prst="ellipse">
          <a:avLst/>
        </a:prstGeom>
        <a:solidFill>
          <a:srgbClr val="33CC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13</xdr:row>
      <xdr:rowOff>152400</xdr:rowOff>
    </xdr:from>
    <xdr:to>
      <xdr:col>5</xdr:col>
      <xdr:colOff>428625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2962275" y="2400300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85725</xdr:rowOff>
    </xdr:from>
    <xdr:to>
      <xdr:col>5</xdr:col>
      <xdr:colOff>533400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2857500" y="2505075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15</xdr:row>
      <xdr:rowOff>9525</xdr:rowOff>
    </xdr:from>
    <xdr:to>
      <xdr:col>5</xdr:col>
      <xdr:colOff>428625</xdr:colOff>
      <xdr:row>18</xdr:row>
      <xdr:rowOff>38100</xdr:rowOff>
    </xdr:to>
    <xdr:sp>
      <xdr:nvSpPr>
        <xdr:cNvPr id="4" name="Line 12"/>
        <xdr:cNvSpPr>
          <a:spLocks/>
        </xdr:cNvSpPr>
      </xdr:nvSpPr>
      <xdr:spPr>
        <a:xfrm flipV="1">
          <a:off x="2962275" y="2638425"/>
          <a:ext cx="0" cy="5143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20</xdr:row>
      <xdr:rowOff>0</xdr:rowOff>
    </xdr:from>
    <xdr:to>
      <xdr:col>5</xdr:col>
      <xdr:colOff>428625</xdr:colOff>
      <xdr:row>27</xdr:row>
      <xdr:rowOff>123825</xdr:rowOff>
    </xdr:to>
    <xdr:sp>
      <xdr:nvSpPr>
        <xdr:cNvPr id="5" name="Line 13"/>
        <xdr:cNvSpPr>
          <a:spLocks/>
        </xdr:cNvSpPr>
      </xdr:nvSpPr>
      <xdr:spPr>
        <a:xfrm>
          <a:off x="2962275" y="3495675"/>
          <a:ext cx="0" cy="12573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12</xdr:row>
      <xdr:rowOff>28575</xdr:rowOff>
    </xdr:from>
    <xdr:to>
      <xdr:col>12</xdr:col>
      <xdr:colOff>314325</xdr:colOff>
      <xdr:row>12</xdr:row>
      <xdr:rowOff>28575</xdr:rowOff>
    </xdr:to>
    <xdr:sp>
      <xdr:nvSpPr>
        <xdr:cNvPr id="6" name="Line 14"/>
        <xdr:cNvSpPr>
          <a:spLocks/>
        </xdr:cNvSpPr>
      </xdr:nvSpPr>
      <xdr:spPr>
        <a:xfrm flipV="1">
          <a:off x="3838575" y="2114550"/>
          <a:ext cx="39528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28575</xdr:rowOff>
    </xdr:from>
    <xdr:to>
      <xdr:col>6</xdr:col>
      <xdr:colOff>466725</xdr:colOff>
      <xdr:row>12</xdr:row>
      <xdr:rowOff>28575</xdr:rowOff>
    </xdr:to>
    <xdr:sp>
      <xdr:nvSpPr>
        <xdr:cNvPr id="7" name="Line 15"/>
        <xdr:cNvSpPr>
          <a:spLocks/>
        </xdr:cNvSpPr>
      </xdr:nvSpPr>
      <xdr:spPr>
        <a:xfrm flipH="1">
          <a:off x="1409700" y="2114550"/>
          <a:ext cx="24384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15</xdr:row>
      <xdr:rowOff>9525</xdr:rowOff>
    </xdr:from>
    <xdr:to>
      <xdr:col>5</xdr:col>
      <xdr:colOff>400050</xdr:colOff>
      <xdr:row>15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2000250" y="2638425"/>
          <a:ext cx="933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4</xdr:col>
      <xdr:colOff>390525</xdr:colOff>
      <xdr:row>15</xdr:row>
      <xdr:rowOff>9525</xdr:rowOff>
    </xdr:to>
    <xdr:sp>
      <xdr:nvSpPr>
        <xdr:cNvPr id="9" name="Line 17"/>
        <xdr:cNvSpPr>
          <a:spLocks/>
        </xdr:cNvSpPr>
      </xdr:nvSpPr>
      <xdr:spPr>
        <a:xfrm flipH="1" flipV="1">
          <a:off x="1381125" y="2638425"/>
          <a:ext cx="695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10</xdr:row>
      <xdr:rowOff>9525</xdr:rowOff>
    </xdr:from>
    <xdr:to>
      <xdr:col>8</xdr:col>
      <xdr:colOff>714375</xdr:colOff>
      <xdr:row>18</xdr:row>
      <xdr:rowOff>38100</xdr:rowOff>
    </xdr:to>
    <xdr:sp>
      <xdr:nvSpPr>
        <xdr:cNvPr id="10" name="Line 19"/>
        <xdr:cNvSpPr>
          <a:spLocks/>
        </xdr:cNvSpPr>
      </xdr:nvSpPr>
      <xdr:spPr>
        <a:xfrm flipV="1">
          <a:off x="5791200" y="1714500"/>
          <a:ext cx="0" cy="14382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20</xdr:row>
      <xdr:rowOff>19050</xdr:rowOff>
    </xdr:from>
    <xdr:to>
      <xdr:col>8</xdr:col>
      <xdr:colOff>714375</xdr:colOff>
      <xdr:row>27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5791200" y="3514725"/>
          <a:ext cx="0" cy="12192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46</xdr:row>
      <xdr:rowOff>28575</xdr:rowOff>
    </xdr:from>
    <xdr:to>
      <xdr:col>5</xdr:col>
      <xdr:colOff>581025</xdr:colOff>
      <xdr:row>46</xdr:row>
      <xdr:rowOff>123825</xdr:rowOff>
    </xdr:to>
    <xdr:sp>
      <xdr:nvSpPr>
        <xdr:cNvPr id="12" name="Oval 32"/>
        <xdr:cNvSpPr>
          <a:spLocks/>
        </xdr:cNvSpPr>
      </xdr:nvSpPr>
      <xdr:spPr>
        <a:xfrm>
          <a:off x="3000375" y="8020050"/>
          <a:ext cx="114300" cy="95250"/>
        </a:xfrm>
        <a:prstGeom prst="ellipse">
          <a:avLst/>
        </a:prstGeom>
        <a:solidFill>
          <a:srgbClr val="33CC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45</xdr:row>
      <xdr:rowOff>142875</xdr:rowOff>
    </xdr:from>
    <xdr:to>
      <xdr:col>5</xdr:col>
      <xdr:colOff>523875</xdr:colOff>
      <xdr:row>47</xdr:row>
      <xdr:rowOff>19050</xdr:rowOff>
    </xdr:to>
    <xdr:sp>
      <xdr:nvSpPr>
        <xdr:cNvPr id="13" name="Line 33"/>
        <xdr:cNvSpPr>
          <a:spLocks/>
        </xdr:cNvSpPr>
      </xdr:nvSpPr>
      <xdr:spPr>
        <a:xfrm flipH="1">
          <a:off x="3057525" y="7924800"/>
          <a:ext cx="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46</xdr:row>
      <xdr:rowOff>76200</xdr:rowOff>
    </xdr:from>
    <xdr:to>
      <xdr:col>5</xdr:col>
      <xdr:colOff>628650</xdr:colOff>
      <xdr:row>46</xdr:row>
      <xdr:rowOff>76200</xdr:rowOff>
    </xdr:to>
    <xdr:sp>
      <xdr:nvSpPr>
        <xdr:cNvPr id="14" name="Line 34"/>
        <xdr:cNvSpPr>
          <a:spLocks/>
        </xdr:cNvSpPr>
      </xdr:nvSpPr>
      <xdr:spPr>
        <a:xfrm>
          <a:off x="2952750" y="8067675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28575</xdr:rowOff>
    </xdr:from>
    <xdr:to>
      <xdr:col>3</xdr:col>
      <xdr:colOff>295275</xdr:colOff>
      <xdr:row>41</xdr:row>
      <xdr:rowOff>66675</xdr:rowOff>
    </xdr:to>
    <xdr:sp>
      <xdr:nvSpPr>
        <xdr:cNvPr id="15" name="Line 36"/>
        <xdr:cNvSpPr>
          <a:spLocks/>
        </xdr:cNvSpPr>
      </xdr:nvSpPr>
      <xdr:spPr>
        <a:xfrm flipH="1" flipV="1">
          <a:off x="1381125" y="6886575"/>
          <a:ext cx="285750" cy="2476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43</xdr:row>
      <xdr:rowOff>19050</xdr:rowOff>
    </xdr:from>
    <xdr:to>
      <xdr:col>5</xdr:col>
      <xdr:colOff>447675</xdr:colOff>
      <xdr:row>46</xdr:row>
      <xdr:rowOff>28575</xdr:rowOff>
    </xdr:to>
    <xdr:sp>
      <xdr:nvSpPr>
        <xdr:cNvPr id="16" name="Line 37"/>
        <xdr:cNvSpPr>
          <a:spLocks/>
        </xdr:cNvSpPr>
      </xdr:nvSpPr>
      <xdr:spPr>
        <a:xfrm>
          <a:off x="2171700" y="7467600"/>
          <a:ext cx="809625" cy="5524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9525</xdr:rowOff>
    </xdr:from>
    <xdr:to>
      <xdr:col>4</xdr:col>
      <xdr:colOff>114300</xdr:colOff>
      <xdr:row>57</xdr:row>
      <xdr:rowOff>161925</xdr:rowOff>
    </xdr:to>
    <xdr:sp>
      <xdr:nvSpPr>
        <xdr:cNvPr id="17" name="Line 38"/>
        <xdr:cNvSpPr>
          <a:spLocks/>
        </xdr:cNvSpPr>
      </xdr:nvSpPr>
      <xdr:spPr>
        <a:xfrm flipH="1">
          <a:off x="1381125" y="9658350"/>
          <a:ext cx="419100" cy="53340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46</xdr:row>
      <xdr:rowOff>133350</xdr:rowOff>
    </xdr:from>
    <xdr:to>
      <xdr:col>5</xdr:col>
      <xdr:colOff>476250</xdr:colOff>
      <xdr:row>53</xdr:row>
      <xdr:rowOff>9525</xdr:rowOff>
    </xdr:to>
    <xdr:sp>
      <xdr:nvSpPr>
        <xdr:cNvPr id="18" name="Line 39"/>
        <xdr:cNvSpPr>
          <a:spLocks/>
        </xdr:cNvSpPr>
      </xdr:nvSpPr>
      <xdr:spPr>
        <a:xfrm flipV="1">
          <a:off x="2085975" y="8124825"/>
          <a:ext cx="923925" cy="11525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46</xdr:row>
      <xdr:rowOff>152400</xdr:rowOff>
    </xdr:from>
    <xdr:to>
      <xdr:col>10</xdr:col>
      <xdr:colOff>9525</xdr:colOff>
      <xdr:row>46</xdr:row>
      <xdr:rowOff>152400</xdr:rowOff>
    </xdr:to>
    <xdr:sp>
      <xdr:nvSpPr>
        <xdr:cNvPr id="19" name="Line 43"/>
        <xdr:cNvSpPr>
          <a:spLocks/>
        </xdr:cNvSpPr>
      </xdr:nvSpPr>
      <xdr:spPr>
        <a:xfrm>
          <a:off x="6276975" y="8143875"/>
          <a:ext cx="2571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46</xdr:row>
      <xdr:rowOff>152400</xdr:rowOff>
    </xdr:from>
    <xdr:to>
      <xdr:col>7</xdr:col>
      <xdr:colOff>828675</xdr:colOff>
      <xdr:row>46</xdr:row>
      <xdr:rowOff>152400</xdr:rowOff>
    </xdr:to>
    <xdr:sp>
      <xdr:nvSpPr>
        <xdr:cNvPr id="20" name="Line 44"/>
        <xdr:cNvSpPr>
          <a:spLocks/>
        </xdr:cNvSpPr>
      </xdr:nvSpPr>
      <xdr:spPr>
        <a:xfrm flipH="1">
          <a:off x="3067050" y="8143875"/>
          <a:ext cx="19907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21</xdr:row>
      <xdr:rowOff>57150</xdr:rowOff>
    </xdr:from>
    <xdr:to>
      <xdr:col>11</xdr:col>
      <xdr:colOff>381000</xdr:colOff>
      <xdr:row>28</xdr:row>
      <xdr:rowOff>9525</xdr:rowOff>
    </xdr:to>
    <xdr:sp>
      <xdr:nvSpPr>
        <xdr:cNvPr id="21" name="Line 48"/>
        <xdr:cNvSpPr>
          <a:spLocks/>
        </xdr:cNvSpPr>
      </xdr:nvSpPr>
      <xdr:spPr>
        <a:xfrm>
          <a:off x="7277100" y="3714750"/>
          <a:ext cx="0" cy="10953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19</xdr:row>
      <xdr:rowOff>200025</xdr:rowOff>
    </xdr:from>
    <xdr:to>
      <xdr:col>11</xdr:col>
      <xdr:colOff>381000</xdr:colOff>
      <xdr:row>21</xdr:row>
      <xdr:rowOff>123825</xdr:rowOff>
    </xdr:to>
    <xdr:sp>
      <xdr:nvSpPr>
        <xdr:cNvPr id="22" name="Line 49"/>
        <xdr:cNvSpPr>
          <a:spLocks/>
        </xdr:cNvSpPr>
      </xdr:nvSpPr>
      <xdr:spPr>
        <a:xfrm flipV="1">
          <a:off x="7277100" y="3486150"/>
          <a:ext cx="0" cy="2952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G46" sqref="G46"/>
    </sheetView>
  </sheetViews>
  <sheetFormatPr defaultColWidth="9.140625" defaultRowHeight="12.75"/>
  <cols>
    <col min="2" max="3" width="5.7109375" style="0" customWidth="1"/>
    <col min="4" max="4" width="4.7109375" style="0" customWidth="1"/>
    <col min="5" max="9" width="12.7109375" style="0" customWidth="1"/>
    <col min="10" max="10" width="9.00390625" style="0" customWidth="1"/>
    <col min="11" max="11" width="5.57421875" style="0" customWidth="1"/>
    <col min="12" max="12" width="8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5.7109375" style="0" customWidth="1"/>
  </cols>
  <sheetData>
    <row r="1" spans="1:18" ht="12.75">
      <c r="A1" s="77"/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1"/>
      <c r="R1" s="1"/>
    </row>
    <row r="2" spans="1:18" ht="13.5" thickBo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1"/>
      <c r="R2" s="1"/>
    </row>
    <row r="3" spans="1:18" ht="12.75">
      <c r="A3" s="70" t="s">
        <v>19</v>
      </c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9"/>
      <c r="N3" s="79"/>
      <c r="O3" s="79"/>
      <c r="P3" s="80"/>
      <c r="Q3" s="1"/>
      <c r="R3" s="1"/>
    </row>
    <row r="4" spans="1:18" ht="12.7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5"/>
      <c r="O4" s="75"/>
      <c r="P4" s="76"/>
      <c r="Q4" s="1"/>
      <c r="R4" s="1"/>
    </row>
    <row r="5" spans="1:18" ht="13.5" thickBot="1">
      <c r="A5" s="69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82"/>
      <c r="N5" s="82"/>
      <c r="O5" s="82"/>
      <c r="P5" s="83"/>
      <c r="Q5" s="1"/>
      <c r="R5" s="1"/>
    </row>
    <row r="6" spans="1:18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2"/>
      <c r="Q6" s="1"/>
      <c r="R6" s="2"/>
    </row>
    <row r="7" spans="1:18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"/>
      <c r="R7" s="1"/>
    </row>
    <row r="8" spans="1:18" ht="13.5" thickBot="1">
      <c r="A8" s="9"/>
      <c r="B8" s="10"/>
      <c r="C8" s="10"/>
      <c r="D8" s="10"/>
      <c r="E8" s="13" t="s">
        <v>5</v>
      </c>
      <c r="F8" s="10"/>
      <c r="G8" s="10"/>
      <c r="H8" s="13"/>
      <c r="I8" s="14"/>
      <c r="J8" s="13"/>
      <c r="K8" s="95"/>
      <c r="L8" s="95"/>
      <c r="M8" s="85"/>
      <c r="N8" s="10"/>
      <c r="O8" s="16"/>
      <c r="P8" s="11"/>
      <c r="Q8" s="1"/>
      <c r="R8" s="1"/>
    </row>
    <row r="9" spans="1:18" ht="16.5" thickBot="1">
      <c r="A9" s="9"/>
      <c r="B9" s="10"/>
      <c r="C9" s="10"/>
      <c r="D9" s="10"/>
      <c r="E9" s="17">
        <f>IF(F20+((F20-K20)/(G12-E15)*G12)-(F20-K20)&gt;I20,0,1)*IF(F20+((F20-K20)/(G12-E15)*G12)-(F20-K20)&lt;0,0,1)*IF(H15&lt;0,0,1)*IF(E15&lt;0,0,1)*IF(F20&lt;0,0,1)*IF(E15&gt;G12,0,1)*IF(F20&gt;I20,0,1)*(H15/G12*(G12-E15))/I20*(F20+((F20-K20)/(G12-E15)*G12)-(F20-K20))</f>
        <v>22.099999999999998</v>
      </c>
      <c r="F9" s="13" t="s">
        <v>2</v>
      </c>
      <c r="G9" s="10"/>
      <c r="H9" s="10"/>
      <c r="I9" s="18"/>
      <c r="J9" s="15"/>
      <c r="K9" s="19"/>
      <c r="L9" s="19"/>
      <c r="M9" s="13"/>
      <c r="N9" s="13"/>
      <c r="O9" s="10"/>
      <c r="P9" s="11"/>
      <c r="Q9" s="1"/>
      <c r="R9" s="1"/>
    </row>
    <row r="10" spans="1:18" ht="13.5" thickBot="1">
      <c r="A10" s="9"/>
      <c r="B10" s="10"/>
      <c r="C10" s="10"/>
      <c r="D10" s="13" t="s">
        <v>0</v>
      </c>
      <c r="E10" s="10"/>
      <c r="F10" s="10"/>
      <c r="G10" s="10"/>
      <c r="H10" s="10"/>
      <c r="I10" s="10"/>
      <c r="J10" s="14"/>
      <c r="K10" s="10"/>
      <c r="L10" s="10"/>
      <c r="M10" s="15" t="s">
        <v>21</v>
      </c>
      <c r="N10" s="14"/>
      <c r="O10" s="10"/>
      <c r="P10" s="20"/>
      <c r="Q10" s="3"/>
      <c r="R10" s="1"/>
    </row>
    <row r="11" spans="1:18" ht="13.5" thickBot="1">
      <c r="A11" s="10"/>
      <c r="B11" s="10"/>
      <c r="C11" s="10"/>
      <c r="D11" s="21"/>
      <c r="E11" s="22"/>
      <c r="F11" s="22"/>
      <c r="G11" s="23" t="s">
        <v>7</v>
      </c>
      <c r="H11" s="22"/>
      <c r="I11" s="22"/>
      <c r="J11" s="22"/>
      <c r="K11" s="22"/>
      <c r="L11" s="22"/>
      <c r="M11" s="24"/>
      <c r="N11" s="10"/>
      <c r="O11" s="10"/>
      <c r="P11" s="11"/>
      <c r="Q11" s="1"/>
      <c r="R11" s="1"/>
    </row>
    <row r="12" spans="1:18" ht="16.5" thickBot="1">
      <c r="A12" s="10"/>
      <c r="B12" s="10"/>
      <c r="C12" s="10"/>
      <c r="D12" s="25"/>
      <c r="E12" s="26"/>
      <c r="F12" s="26"/>
      <c r="G12" s="4">
        <v>10</v>
      </c>
      <c r="H12" s="27" t="s">
        <v>4</v>
      </c>
      <c r="I12" s="26"/>
      <c r="J12" s="26"/>
      <c r="K12" s="26"/>
      <c r="L12" s="26"/>
      <c r="M12" s="28"/>
      <c r="N12" s="10"/>
      <c r="O12" s="10"/>
      <c r="P12" s="11"/>
      <c r="Q12" s="1"/>
      <c r="R12" s="1"/>
    </row>
    <row r="13" spans="1:18" ht="12.75">
      <c r="A13" s="10"/>
      <c r="B13" s="10"/>
      <c r="C13" s="10"/>
      <c r="D13" s="25"/>
      <c r="E13" s="26"/>
      <c r="F13" s="26"/>
      <c r="G13" s="26"/>
      <c r="H13" s="26"/>
      <c r="I13" s="26"/>
      <c r="J13" s="26"/>
      <c r="K13" s="26"/>
      <c r="L13" s="26"/>
      <c r="M13" s="28"/>
      <c r="N13" s="10"/>
      <c r="O13" s="10"/>
      <c r="P13" s="11"/>
      <c r="Q13" s="1"/>
      <c r="R13" s="1"/>
    </row>
    <row r="14" spans="1:18" ht="13.5" thickBot="1">
      <c r="A14" s="10"/>
      <c r="B14" s="10"/>
      <c r="C14" s="10"/>
      <c r="D14" s="25"/>
      <c r="E14" s="84" t="s">
        <v>12</v>
      </c>
      <c r="F14" s="85"/>
      <c r="G14" s="85"/>
      <c r="H14" s="84" t="s">
        <v>3</v>
      </c>
      <c r="I14" s="85"/>
      <c r="J14" s="26"/>
      <c r="K14" s="26"/>
      <c r="L14" s="26"/>
      <c r="M14" s="28"/>
      <c r="N14" s="10"/>
      <c r="O14" s="10"/>
      <c r="P14" s="11"/>
      <c r="Q14" s="1"/>
      <c r="R14" s="1"/>
    </row>
    <row r="15" spans="1:18" ht="16.5" thickBot="1">
      <c r="A15" s="10"/>
      <c r="B15" s="10"/>
      <c r="C15" s="10"/>
      <c r="D15" s="25"/>
      <c r="E15" s="4">
        <v>4</v>
      </c>
      <c r="F15" s="27" t="s">
        <v>4</v>
      </c>
      <c r="G15" s="26"/>
      <c r="H15" s="4">
        <v>65</v>
      </c>
      <c r="I15" s="27" t="s">
        <v>2</v>
      </c>
      <c r="J15" s="26"/>
      <c r="K15" s="26"/>
      <c r="L15" s="26"/>
      <c r="M15" s="28"/>
      <c r="N15" s="10"/>
      <c r="O15" s="10"/>
      <c r="P15" s="12"/>
      <c r="Q15" s="1"/>
      <c r="R15" s="1"/>
    </row>
    <row r="16" spans="1:18" ht="12.75">
      <c r="A16" s="10"/>
      <c r="B16" s="10"/>
      <c r="C16" s="10"/>
      <c r="D16" s="25"/>
      <c r="E16" s="26"/>
      <c r="F16" s="26"/>
      <c r="G16" s="26"/>
      <c r="H16" s="26"/>
      <c r="I16" s="26"/>
      <c r="J16" s="26"/>
      <c r="K16" s="26"/>
      <c r="L16" s="26"/>
      <c r="M16" s="28"/>
      <c r="N16" s="10"/>
      <c r="O16" s="10"/>
      <c r="P16" s="11"/>
      <c r="Q16" s="1"/>
      <c r="R16" s="1"/>
    </row>
    <row r="17" spans="1:18" ht="12.75">
      <c r="A17" s="10"/>
      <c r="B17" s="10"/>
      <c r="C17" s="10"/>
      <c r="D17" s="25"/>
      <c r="E17" s="26"/>
      <c r="F17" s="97" t="str">
        <f>IF(IF(E9&lt;0,0,1)*IF(E30&lt;0,0,1)*IF(O20&lt;0,0,1)*IF(E9+E30+O20=H15,1,0)*IF(E15&gt;G12,0,1)*IF(F20&gt;I20,0,1)*IF(F20+((F20-K20)/(G12-E15)*G12)-(F20-K20)&gt;I20,0,1)=1," ","   VALUES OUT OF RANGE")</f>
        <v> </v>
      </c>
      <c r="G17" s="85"/>
      <c r="H17" s="85"/>
      <c r="I17" s="85"/>
      <c r="J17" s="26"/>
      <c r="K17" s="26"/>
      <c r="L17" s="26"/>
      <c r="M17" s="28"/>
      <c r="N17" s="10"/>
      <c r="O17" s="95"/>
      <c r="P17" s="114"/>
      <c r="Q17" s="1"/>
      <c r="R17" s="1"/>
    </row>
    <row r="18" spans="1:18" ht="12.75">
      <c r="A18" s="10"/>
      <c r="B18" s="10"/>
      <c r="C18" s="10"/>
      <c r="D18" s="25"/>
      <c r="E18" s="26"/>
      <c r="F18" s="85"/>
      <c r="G18" s="85"/>
      <c r="H18" s="85"/>
      <c r="I18" s="85"/>
      <c r="J18" s="26"/>
      <c r="K18" s="27"/>
      <c r="L18" s="27"/>
      <c r="M18" s="28"/>
      <c r="N18" s="10"/>
      <c r="O18" s="31"/>
      <c r="P18" s="32"/>
      <c r="Q18" s="1"/>
      <c r="R18" s="1"/>
    </row>
    <row r="19" spans="1:18" ht="13.5" thickBot="1">
      <c r="A19" s="10"/>
      <c r="B19" s="10"/>
      <c r="C19" s="10"/>
      <c r="D19" s="106" t="s">
        <v>13</v>
      </c>
      <c r="E19" s="85"/>
      <c r="F19" s="85"/>
      <c r="G19" s="85"/>
      <c r="H19" s="100" t="s">
        <v>8</v>
      </c>
      <c r="I19" s="85"/>
      <c r="J19" s="85"/>
      <c r="K19" s="27" t="s">
        <v>24</v>
      </c>
      <c r="L19" s="27"/>
      <c r="M19" s="28"/>
      <c r="N19" s="10"/>
      <c r="O19" s="95" t="s">
        <v>23</v>
      </c>
      <c r="P19" s="114"/>
      <c r="Q19" s="1"/>
      <c r="R19" s="1"/>
    </row>
    <row r="20" spans="1:18" ht="16.5" thickBot="1">
      <c r="A20" s="10"/>
      <c r="B20" s="10"/>
      <c r="C20" s="10"/>
      <c r="D20" s="25"/>
      <c r="E20" s="26"/>
      <c r="F20" s="4">
        <v>3</v>
      </c>
      <c r="G20" s="27" t="s">
        <v>4</v>
      </c>
      <c r="H20" s="26"/>
      <c r="I20" s="4">
        <v>10</v>
      </c>
      <c r="J20" s="27" t="s">
        <v>4</v>
      </c>
      <c r="K20" s="90">
        <v>-1</v>
      </c>
      <c r="L20" s="91"/>
      <c r="M20" s="35"/>
      <c r="N20" s="13" t="s">
        <v>22</v>
      </c>
      <c r="O20" s="17">
        <f>IF(F20+((F20-K20)/(G12-E15)*G12)-(F20-K20)&gt;I20,0,1)*IF(F20+((F20-K20)/(G12-E15)*G12)-(F20-K20)&lt;0,0,1)*IF(H15&lt;0,0,1)*IF(E15&lt;0,0,1)*IF(F20&lt;0,0,1)*IF(E15&gt;G12,0,1)*IF(F20&gt;I20,0,1)*(H15/G12*E15)</f>
        <v>26</v>
      </c>
      <c r="P20" s="32" t="s">
        <v>2</v>
      </c>
      <c r="Q20" s="1"/>
      <c r="R20" s="1"/>
    </row>
    <row r="21" spans="1:18" ht="12.75">
      <c r="A21" s="10"/>
      <c r="B21" s="10"/>
      <c r="C21" s="10"/>
      <c r="D21" s="25"/>
      <c r="E21" s="26"/>
      <c r="F21" s="26"/>
      <c r="G21" s="26"/>
      <c r="H21" s="26"/>
      <c r="I21" s="26"/>
      <c r="J21" s="26"/>
      <c r="K21" s="26"/>
      <c r="L21" s="26"/>
      <c r="M21" s="28"/>
      <c r="N21" s="10"/>
      <c r="O21" s="10"/>
      <c r="P21" s="11"/>
      <c r="Q21" s="1"/>
      <c r="R21" s="1"/>
    </row>
    <row r="22" spans="1:18" ht="12.75">
      <c r="A22" s="10"/>
      <c r="B22" s="10"/>
      <c r="C22" s="10"/>
      <c r="D22" s="36" t="s">
        <v>9</v>
      </c>
      <c r="E22" s="37"/>
      <c r="F22" s="37"/>
      <c r="G22" s="37"/>
      <c r="H22" s="26"/>
      <c r="I22" s="26"/>
      <c r="J22" s="26"/>
      <c r="K22" s="26"/>
      <c r="L22" s="26"/>
      <c r="M22" s="28"/>
      <c r="N22" s="10"/>
      <c r="O22" s="10"/>
      <c r="P22" s="11"/>
      <c r="Q22" s="1"/>
      <c r="R22" s="1"/>
    </row>
    <row r="23" spans="1:18" ht="12.75" customHeight="1">
      <c r="A23" s="10"/>
      <c r="B23" s="10"/>
      <c r="C23" s="10"/>
      <c r="D23" s="36" t="s">
        <v>10</v>
      </c>
      <c r="E23" s="37"/>
      <c r="F23" s="107" t="str">
        <f>IF(IF(E9&lt;0,0,1)*IF(E30&lt;0,0,1)*IF(O20&lt;0,0,1)*IF(E9+E30+O20=H15,1,0)*IF(E15&gt;G12,0,1)*IF(F20&gt;I20,0,1)*IF(F20+((F20-K20)/(G12-E15)*G12)-(F20-K20)&gt;I20,0,1)=1,"   Computation Approved"," ")</f>
        <v>   Computation Approved</v>
      </c>
      <c r="G23" s="85"/>
      <c r="H23" s="85"/>
      <c r="I23" s="85"/>
      <c r="J23" s="26"/>
      <c r="K23" s="26"/>
      <c r="L23" s="26"/>
      <c r="M23" s="28"/>
      <c r="N23" s="10"/>
      <c r="O23" s="10"/>
      <c r="P23" s="11"/>
      <c r="Q23" s="1"/>
      <c r="R23" s="1"/>
    </row>
    <row r="24" spans="1:18" ht="12.75" customHeight="1">
      <c r="A24" s="10"/>
      <c r="B24" s="10"/>
      <c r="C24" s="10"/>
      <c r="D24" s="25"/>
      <c r="E24" s="26"/>
      <c r="F24" s="85"/>
      <c r="G24" s="85"/>
      <c r="H24" s="85"/>
      <c r="I24" s="85"/>
      <c r="J24" s="26"/>
      <c r="K24" s="26"/>
      <c r="L24" s="26"/>
      <c r="M24" s="28"/>
      <c r="N24" s="10"/>
      <c r="O24" s="10"/>
      <c r="P24" s="11"/>
      <c r="Q24" s="1"/>
      <c r="R24" s="1"/>
    </row>
    <row r="25" spans="1:18" ht="12.75">
      <c r="A25" s="10"/>
      <c r="B25" s="10"/>
      <c r="C25" s="10"/>
      <c r="D25" s="25"/>
      <c r="E25" s="26"/>
      <c r="F25" s="26"/>
      <c r="G25" s="26"/>
      <c r="H25" s="26"/>
      <c r="I25" s="26"/>
      <c r="J25" s="26"/>
      <c r="K25" s="26"/>
      <c r="L25" s="26"/>
      <c r="M25" s="28"/>
      <c r="N25" s="10"/>
      <c r="O25" s="10"/>
      <c r="P25" s="11"/>
      <c r="Q25" s="1"/>
      <c r="R25" s="1"/>
    </row>
    <row r="26" spans="1:18" ht="12.75">
      <c r="A26" s="10"/>
      <c r="B26" s="10"/>
      <c r="C26" s="10"/>
      <c r="D26" s="25"/>
      <c r="E26" s="26"/>
      <c r="F26" s="26"/>
      <c r="G26" s="26"/>
      <c r="H26" s="26"/>
      <c r="I26" s="26"/>
      <c r="J26" s="26"/>
      <c r="K26" s="26"/>
      <c r="L26" s="26"/>
      <c r="M26" s="28"/>
      <c r="N26" s="10"/>
      <c r="O26" s="10"/>
      <c r="P26" s="11"/>
      <c r="Q26" s="1"/>
      <c r="R26" s="1"/>
    </row>
    <row r="27" spans="1:18" ht="12.75">
      <c r="A27" s="10"/>
      <c r="B27" s="10"/>
      <c r="C27" s="10"/>
      <c r="D27" s="33"/>
      <c r="E27" s="37"/>
      <c r="F27" s="37"/>
      <c r="G27" s="110"/>
      <c r="H27" s="85"/>
      <c r="I27" s="26"/>
      <c r="J27" s="26"/>
      <c r="K27" s="26"/>
      <c r="L27" s="26"/>
      <c r="M27" s="28"/>
      <c r="N27" s="10"/>
      <c r="O27" s="10"/>
      <c r="P27" s="11"/>
      <c r="Q27" s="1"/>
      <c r="R27" s="1"/>
    </row>
    <row r="28" spans="1:18" ht="13.5" thickBot="1">
      <c r="A28" s="10"/>
      <c r="B28" s="10"/>
      <c r="C28" s="10"/>
      <c r="D28" s="39"/>
      <c r="E28" s="40"/>
      <c r="F28" s="40"/>
      <c r="G28" s="108"/>
      <c r="H28" s="109"/>
      <c r="I28" s="42"/>
      <c r="J28" s="40"/>
      <c r="K28" s="40"/>
      <c r="L28" s="40"/>
      <c r="M28" s="43"/>
      <c r="N28" s="10"/>
      <c r="O28" s="10"/>
      <c r="P28" s="11"/>
      <c r="Q28" s="1"/>
      <c r="R28" s="1"/>
    </row>
    <row r="29" spans="1:18" ht="13.5" thickBot="1">
      <c r="A29" s="9"/>
      <c r="B29" s="10"/>
      <c r="C29" s="10"/>
      <c r="D29" s="13" t="s">
        <v>6</v>
      </c>
      <c r="E29" s="13" t="s">
        <v>11</v>
      </c>
      <c r="F29" s="10"/>
      <c r="G29" s="10"/>
      <c r="H29" s="15"/>
      <c r="I29" s="10"/>
      <c r="J29" s="15"/>
      <c r="K29" s="15"/>
      <c r="L29" s="15"/>
      <c r="M29" s="15" t="s">
        <v>20</v>
      </c>
      <c r="N29" s="15"/>
      <c r="O29" s="10"/>
      <c r="P29" s="11"/>
      <c r="Q29" s="1"/>
      <c r="R29" s="1"/>
    </row>
    <row r="30" spans="1:18" ht="16.5" thickBot="1">
      <c r="A30" s="9"/>
      <c r="B30" s="10"/>
      <c r="C30" s="10"/>
      <c r="D30" s="10"/>
      <c r="E30" s="17">
        <f>IF(F20+((F20-K20)/(G12-E15)*G12)-(F20-K20)&gt;I20,0,1)*IF(F20+((F20-K20)/(G12-E15)*G12)-(F20-K20)&lt;0,0,1)*IF(H15&lt;0,0,1)*IF(E15&lt;0,0,1)*IF(F20&lt;0,0,1)*IF(E15&gt;G12,0,1)*IF(F20&gt;I20,0,1)*(H15/G12*(G12-E15))/I20*(I20-(F20+((F20-K20)/(G12-E15)*G12)-(F20-K20)))</f>
        <v>16.900000000000002</v>
      </c>
      <c r="F30" s="13" t="s">
        <v>2</v>
      </c>
      <c r="G30" s="10"/>
      <c r="H30" s="10"/>
      <c r="I30" s="18"/>
      <c r="J30" s="13"/>
      <c r="K30" s="44"/>
      <c r="L30" s="44"/>
      <c r="M30" s="13"/>
      <c r="N30" s="13"/>
      <c r="O30" s="10"/>
      <c r="P30" s="11"/>
      <c r="Q30" s="1"/>
      <c r="R30" s="1"/>
    </row>
    <row r="31" spans="1:18" ht="12.75">
      <c r="A31" s="9"/>
      <c r="B31" s="10"/>
      <c r="C31" s="10"/>
      <c r="D31" s="10"/>
      <c r="E31" s="45"/>
      <c r="F31" s="13"/>
      <c r="G31" s="10"/>
      <c r="H31" s="13"/>
      <c r="I31" s="45"/>
      <c r="J31" s="95"/>
      <c r="K31" s="85"/>
      <c r="L31" s="10"/>
      <c r="M31" s="10"/>
      <c r="N31" s="10"/>
      <c r="O31" s="10"/>
      <c r="P31" s="11"/>
      <c r="Q31" s="1"/>
      <c r="R31" s="1"/>
    </row>
    <row r="32" spans="1:18" ht="12.75">
      <c r="A32" s="98"/>
      <c r="B32" s="99"/>
      <c r="C32" s="99"/>
      <c r="D32" s="85"/>
      <c r="E32" s="85"/>
      <c r="F32" s="85"/>
      <c r="G32" s="85"/>
      <c r="H32" s="85"/>
      <c r="I32" s="85"/>
      <c r="J32" s="85"/>
      <c r="K32" s="85"/>
      <c r="L32" s="10"/>
      <c r="M32" s="10"/>
      <c r="N32" s="10"/>
      <c r="O32" s="10"/>
      <c r="P32" s="11"/>
      <c r="Q32" s="1"/>
      <c r="R32" s="1"/>
    </row>
    <row r="33" spans="1:18" ht="12.75" customHeight="1" thickBo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1"/>
      <c r="R33" s="1"/>
    </row>
    <row r="34" spans="1:18" ht="12.75">
      <c r="A34" s="111" t="s">
        <v>17</v>
      </c>
      <c r="B34" s="112"/>
      <c r="C34" s="112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1"/>
      <c r="R34" s="1"/>
    </row>
    <row r="35" spans="1:18" ht="12.75" customHeight="1">
      <c r="A35" s="113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  <c r="Q35" s="1"/>
      <c r="R35" s="1"/>
    </row>
    <row r="36" spans="1:18" ht="12.75" customHeight="1" thickBo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1"/>
      <c r="R36" s="1"/>
    </row>
    <row r="37" spans="1:18" ht="12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  <c r="Q37" s="1"/>
      <c r="R37" s="1"/>
    </row>
    <row r="38" spans="1:18" ht="13.5" thickBot="1">
      <c r="A38" s="9"/>
      <c r="B38" s="10"/>
      <c r="C38" s="10"/>
      <c r="D38" s="10"/>
      <c r="E38" s="13" t="s">
        <v>16</v>
      </c>
      <c r="F38" s="10"/>
      <c r="G38" s="10"/>
      <c r="H38" s="13"/>
      <c r="I38" s="14"/>
      <c r="J38" s="13"/>
      <c r="K38" s="10"/>
      <c r="L38" s="10"/>
      <c r="M38" s="10"/>
      <c r="N38" s="10"/>
      <c r="O38" s="10"/>
      <c r="P38" s="11"/>
      <c r="Q38" s="1"/>
      <c r="R38" s="1"/>
    </row>
    <row r="39" spans="1:18" ht="16.5" thickBot="1">
      <c r="A39" s="9"/>
      <c r="B39" s="10"/>
      <c r="C39" s="10"/>
      <c r="D39" s="10"/>
      <c r="E39" s="17">
        <f>E9/G46*E43</f>
        <v>31.375968610546508</v>
      </c>
      <c r="F39" s="13" t="s">
        <v>2</v>
      </c>
      <c r="G39" s="10"/>
      <c r="H39" s="10"/>
      <c r="I39" s="18"/>
      <c r="J39" s="95"/>
      <c r="K39" s="95"/>
      <c r="L39" s="10"/>
      <c r="M39" s="10"/>
      <c r="N39" s="10"/>
      <c r="O39" s="10"/>
      <c r="P39" s="11"/>
      <c r="Q39" s="1"/>
      <c r="R39" s="1"/>
    </row>
    <row r="40" spans="1:18" ht="13.5" thickBot="1">
      <c r="A40" s="9"/>
      <c r="B40" s="10"/>
      <c r="C40" s="10"/>
      <c r="D40" s="13" t="s">
        <v>0</v>
      </c>
      <c r="E40" s="10"/>
      <c r="F40" s="10"/>
      <c r="G40" s="10"/>
      <c r="H40" s="10"/>
      <c r="I40" s="10"/>
      <c r="J40" s="14" t="s">
        <v>1</v>
      </c>
      <c r="K40" s="10"/>
      <c r="L40" s="10"/>
      <c r="M40" s="10"/>
      <c r="N40" s="10"/>
      <c r="O40" s="10"/>
      <c r="P40" s="11"/>
      <c r="Q40" s="1"/>
      <c r="R40" s="1"/>
    </row>
    <row r="41" spans="1:18" ht="16.5" thickBot="1">
      <c r="A41" s="14" t="s">
        <v>28</v>
      </c>
      <c r="B41" s="68">
        <f>180-(90+(ASIN(G46/E43)/3.141592654*180))</f>
        <v>45.22207889487822</v>
      </c>
      <c r="C41" s="32" t="s">
        <v>26</v>
      </c>
      <c r="D41" s="49"/>
      <c r="E41" s="50"/>
      <c r="F41" s="50"/>
      <c r="G41" s="51"/>
      <c r="H41" s="50"/>
      <c r="I41" s="50"/>
      <c r="J41" s="52"/>
      <c r="K41" s="10"/>
      <c r="L41" s="10"/>
      <c r="M41" s="10"/>
      <c r="N41" s="10"/>
      <c r="O41" s="10"/>
      <c r="P41" s="11"/>
      <c r="Q41" s="1"/>
      <c r="R41" s="1"/>
    </row>
    <row r="42" spans="1:18" ht="13.5" thickBot="1">
      <c r="A42" s="10" t="s">
        <v>27</v>
      </c>
      <c r="B42" s="10"/>
      <c r="C42" s="11"/>
      <c r="D42" s="33"/>
      <c r="E42" s="53" t="s">
        <v>15</v>
      </c>
      <c r="F42" s="37"/>
      <c r="G42" s="54"/>
      <c r="H42" s="96"/>
      <c r="I42" s="96"/>
      <c r="J42" s="35"/>
      <c r="K42" s="10"/>
      <c r="L42" s="10"/>
      <c r="M42" s="10"/>
      <c r="N42" s="10"/>
      <c r="O42" s="10"/>
      <c r="P42" s="11"/>
      <c r="Q42" s="1"/>
      <c r="R42" s="1"/>
    </row>
    <row r="43" spans="1:18" ht="16.5" thickBot="1">
      <c r="A43" s="101" t="str">
        <f>IF(B41&gt;45,"DANGER"," ")</f>
        <v>DANGER</v>
      </c>
      <c r="B43" s="102"/>
      <c r="C43" s="10"/>
      <c r="D43" s="33"/>
      <c r="E43" s="55">
        <f>SQRT((E15*E15)+(I20-F20)*(I20-F20)+(G46*G46))</f>
        <v>11.357816691600547</v>
      </c>
      <c r="F43" s="53" t="s">
        <v>4</v>
      </c>
      <c r="G43" s="37"/>
      <c r="H43" s="37"/>
      <c r="I43" s="56"/>
      <c r="J43" s="57"/>
      <c r="K43" s="10"/>
      <c r="L43" s="10"/>
      <c r="M43" s="10"/>
      <c r="N43" s="10"/>
      <c r="O43" s="10"/>
      <c r="P43" s="11"/>
      <c r="Q43" s="1"/>
      <c r="R43" s="1"/>
    </row>
    <row r="44" spans="1:18" ht="12.75">
      <c r="A44" s="10"/>
      <c r="B44" s="10"/>
      <c r="C44" s="10"/>
      <c r="D44" s="33"/>
      <c r="E44" s="29"/>
      <c r="F44" s="58"/>
      <c r="G44" s="58"/>
      <c r="H44" s="29"/>
      <c r="I44" s="58"/>
      <c r="J44" s="35"/>
      <c r="K44" s="10"/>
      <c r="L44" s="10"/>
      <c r="M44" s="10"/>
      <c r="N44" s="10"/>
      <c r="O44" s="10"/>
      <c r="P44" s="11"/>
      <c r="Q44" s="1"/>
      <c r="R44" s="1"/>
    </row>
    <row r="45" spans="1:18" ht="13.5" thickBot="1">
      <c r="A45" s="10"/>
      <c r="B45" s="10"/>
      <c r="C45" s="10"/>
      <c r="D45" s="33"/>
      <c r="E45" s="54"/>
      <c r="F45" s="53"/>
      <c r="G45" s="29" t="s">
        <v>14</v>
      </c>
      <c r="H45" s="54"/>
      <c r="I45" s="53"/>
      <c r="J45" s="35"/>
      <c r="K45" s="10"/>
      <c r="L45" s="10"/>
      <c r="M45" s="10"/>
      <c r="N45" s="10"/>
      <c r="O45" s="10"/>
      <c r="P45" s="11"/>
      <c r="Q45" s="1"/>
      <c r="R45" s="1"/>
    </row>
    <row r="46" spans="1:18" ht="16.5" thickBot="1">
      <c r="A46" s="10"/>
      <c r="B46" s="10"/>
      <c r="C46" s="10"/>
      <c r="D46" s="33"/>
      <c r="E46" s="37"/>
      <c r="F46" s="37"/>
      <c r="G46" s="5">
        <v>8</v>
      </c>
      <c r="H46" s="59"/>
      <c r="I46" s="104" t="s">
        <v>15</v>
      </c>
      <c r="J46" s="105"/>
      <c r="K46" s="10"/>
      <c r="L46" s="15" t="s">
        <v>16</v>
      </c>
      <c r="M46" s="15"/>
      <c r="N46" s="10"/>
      <c r="O46" s="10"/>
      <c r="P46" s="11"/>
      <c r="Q46" s="1"/>
      <c r="R46" s="1"/>
    </row>
    <row r="47" spans="1:18" ht="16.5" customHeight="1" thickBot="1">
      <c r="A47" s="10"/>
      <c r="B47" s="10"/>
      <c r="C47" s="10"/>
      <c r="D47" s="33"/>
      <c r="E47" s="37"/>
      <c r="F47" s="30"/>
      <c r="G47" s="54"/>
      <c r="H47" s="29"/>
      <c r="I47" s="60">
        <f>SQRT((G12-E15)*(G12-E15)+((F20-K20)*(F20-K20))+(G46*G46))</f>
        <v>10.770329614269007</v>
      </c>
      <c r="J47" s="57" t="s">
        <v>4</v>
      </c>
      <c r="K47" s="13" t="s">
        <v>22</v>
      </c>
      <c r="L47" s="88">
        <f>O20/G46*I47</f>
        <v>35.00357124637427</v>
      </c>
      <c r="M47" s="89"/>
      <c r="N47" s="13" t="s">
        <v>2</v>
      </c>
      <c r="O47" s="10"/>
      <c r="P47" s="11"/>
      <c r="Q47" s="1"/>
      <c r="R47" s="1"/>
    </row>
    <row r="48" spans="1:18" ht="12.75" customHeight="1" thickBot="1">
      <c r="A48" s="10"/>
      <c r="B48" s="10"/>
      <c r="C48" s="10"/>
      <c r="D48" s="33"/>
      <c r="E48" s="37"/>
      <c r="F48" s="61"/>
      <c r="G48" s="61"/>
      <c r="H48" s="61"/>
      <c r="I48" s="61"/>
      <c r="J48" s="35"/>
      <c r="K48" s="10"/>
      <c r="L48" s="10"/>
      <c r="M48" s="10"/>
      <c r="N48" s="10"/>
      <c r="O48" s="10"/>
      <c r="P48" s="11"/>
      <c r="Q48" s="1"/>
      <c r="R48" s="1"/>
    </row>
    <row r="49" spans="1:18" ht="16.5" thickBot="1">
      <c r="A49" s="10"/>
      <c r="B49" s="10"/>
      <c r="C49" s="10"/>
      <c r="D49" s="33"/>
      <c r="E49" s="37"/>
      <c r="F49" s="37"/>
      <c r="G49" s="37"/>
      <c r="H49" s="34"/>
      <c r="I49" s="37"/>
      <c r="J49" s="35"/>
      <c r="K49" s="14" t="s">
        <v>30</v>
      </c>
      <c r="L49" s="68">
        <f>180-(90+(ASIN(G46/I47)/3.141592654*180))</f>
        <v>42.031113780460714</v>
      </c>
      <c r="M49" s="13" t="s">
        <v>26</v>
      </c>
      <c r="N49" s="16"/>
      <c r="O49" s="16"/>
      <c r="P49" s="62"/>
      <c r="Q49" s="3"/>
      <c r="R49" s="3"/>
    </row>
    <row r="50" spans="1:18" ht="12.75">
      <c r="A50" s="10"/>
      <c r="B50" s="10"/>
      <c r="C50" s="10"/>
      <c r="D50" s="33"/>
      <c r="E50" s="37"/>
      <c r="F50" s="54"/>
      <c r="G50" s="53"/>
      <c r="H50" s="37"/>
      <c r="I50" s="54"/>
      <c r="J50" s="57"/>
      <c r="K50" s="10" t="s">
        <v>27</v>
      </c>
      <c r="L50" s="10"/>
      <c r="M50" s="11"/>
      <c r="N50" s="10"/>
      <c r="O50" s="10"/>
      <c r="P50" s="11"/>
      <c r="Q50" s="1"/>
      <c r="R50" s="1"/>
    </row>
    <row r="51" spans="1:18" ht="16.5" customHeight="1">
      <c r="A51" s="10"/>
      <c r="B51" s="10"/>
      <c r="C51" s="10"/>
      <c r="D51" s="33"/>
      <c r="E51" s="37"/>
      <c r="F51" s="93" t="str">
        <f>IF(IF(E9&lt;0,0,1)*IF(E30&lt;0,0,1)*IF(O20&lt;0,0,1)*IF(E9+E30+O20=H15,1,0)*IF(E15&gt;G12,0,1)*IF(F20&gt;I20,0,1)*IF(F20+((F20-K20)/(G12-E15)*G12)-(F20-K20)&gt;I20,0,1)=1," ","   VALUES OUT OF RANGE")</f>
        <v> </v>
      </c>
      <c r="G51" s="93"/>
      <c r="H51" s="93"/>
      <c r="I51" s="93"/>
      <c r="J51" s="94"/>
      <c r="K51" s="10"/>
      <c r="L51" s="67" t="str">
        <f>IF(L49&gt;45,"DANGER"," ")</f>
        <v> </v>
      </c>
      <c r="M51" s="10"/>
      <c r="N51" s="10"/>
      <c r="O51" s="10"/>
      <c r="P51" s="11"/>
      <c r="Q51" s="1"/>
      <c r="R51" s="1"/>
    </row>
    <row r="52" spans="1:18" ht="12.75" customHeight="1">
      <c r="A52" s="10"/>
      <c r="B52" s="10"/>
      <c r="C52" s="10"/>
      <c r="D52" s="36"/>
      <c r="E52" s="37"/>
      <c r="F52" s="93"/>
      <c r="G52" s="93"/>
      <c r="H52" s="93"/>
      <c r="I52" s="93"/>
      <c r="J52" s="94"/>
      <c r="K52" s="10"/>
      <c r="L52" s="10"/>
      <c r="M52" s="10"/>
      <c r="N52" s="10"/>
      <c r="O52" s="10"/>
      <c r="P52" s="11"/>
      <c r="Q52" s="1"/>
      <c r="R52" s="1"/>
    </row>
    <row r="53" spans="1:18" ht="12.75" customHeight="1">
      <c r="A53" s="10"/>
      <c r="B53" s="10"/>
      <c r="C53" s="10"/>
      <c r="D53" s="36"/>
      <c r="E53" s="37"/>
      <c r="F53" s="63"/>
      <c r="G53" s="92" t="str">
        <f>IF(IF(E9&lt;0,0,1)*IF(E30&lt;0,0,1)*IF(O20&lt;0,0,1)*IF(E9+E30+O20=H15,1,0)*IF(E15&gt;G12,0,1)*IF(F20&gt;I20,0,1)*IF(F20+((F20-K20)/(G12-E15)*G12)-(F20-K20)&gt;I20,0,1)=1,"   Computation Approved"," ")</f>
        <v>   Computation Approved</v>
      </c>
      <c r="H53" s="92"/>
      <c r="I53" s="92"/>
      <c r="J53" s="35"/>
      <c r="K53" s="10"/>
      <c r="L53" s="10"/>
      <c r="M53" s="10"/>
      <c r="N53" s="10"/>
      <c r="O53" s="10"/>
      <c r="P53" s="11"/>
      <c r="Q53" s="1"/>
      <c r="R53" s="1"/>
    </row>
    <row r="54" spans="1:18" ht="13.5" customHeight="1" thickBot="1">
      <c r="A54" s="10"/>
      <c r="B54" s="10"/>
      <c r="C54" s="10"/>
      <c r="D54" s="33"/>
      <c r="E54" s="53" t="s">
        <v>15</v>
      </c>
      <c r="F54" s="64"/>
      <c r="G54" s="92"/>
      <c r="H54" s="92"/>
      <c r="I54" s="92"/>
      <c r="J54" s="35"/>
      <c r="K54" s="10"/>
      <c r="L54" s="10"/>
      <c r="M54" s="10"/>
      <c r="N54" s="10"/>
      <c r="O54" s="10"/>
      <c r="P54" s="11"/>
      <c r="Q54" s="1"/>
      <c r="R54" s="1"/>
    </row>
    <row r="55" spans="1:18" ht="16.5" thickBot="1">
      <c r="A55" s="10"/>
      <c r="B55" s="10"/>
      <c r="C55" s="10"/>
      <c r="D55" s="33"/>
      <c r="E55" s="55">
        <f>SQRT((E15*E15)+(F20*F20)+(G46*G46))</f>
        <v>9.433981132056603</v>
      </c>
      <c r="F55" s="53" t="s">
        <v>4</v>
      </c>
      <c r="G55" s="37"/>
      <c r="H55" s="37"/>
      <c r="I55" s="56"/>
      <c r="J55" s="57"/>
      <c r="K55" s="10"/>
      <c r="L55" s="10"/>
      <c r="M55" s="10"/>
      <c r="N55" s="10"/>
      <c r="O55" s="10"/>
      <c r="P55" s="11"/>
      <c r="Q55" s="1"/>
      <c r="R55" s="1"/>
    </row>
    <row r="56" spans="1:18" ht="13.5" thickBot="1">
      <c r="A56" s="10"/>
      <c r="B56" s="10"/>
      <c r="C56" s="10"/>
      <c r="D56" s="33"/>
      <c r="E56" s="37"/>
      <c r="F56" s="37"/>
      <c r="G56" s="37"/>
      <c r="H56" s="37"/>
      <c r="I56" s="37"/>
      <c r="J56" s="35"/>
      <c r="K56" s="10"/>
      <c r="L56" s="10"/>
      <c r="M56" s="10"/>
      <c r="N56" s="10"/>
      <c r="O56" s="10"/>
      <c r="P56" s="11"/>
      <c r="Q56" s="1"/>
      <c r="R56" s="1"/>
    </row>
    <row r="57" spans="1:18" ht="16.5" thickBot="1">
      <c r="A57" s="14" t="s">
        <v>29</v>
      </c>
      <c r="B57" s="68">
        <f>180-(90+(ASIN(G46/E55)/3.141592654*180))</f>
        <v>32.005383215656025</v>
      </c>
      <c r="C57" s="32" t="s">
        <v>26</v>
      </c>
      <c r="D57" s="33"/>
      <c r="E57" s="37"/>
      <c r="F57" s="37"/>
      <c r="G57" s="38"/>
      <c r="H57" s="37"/>
      <c r="I57" s="37"/>
      <c r="J57" s="35"/>
      <c r="K57" s="10"/>
      <c r="L57" s="10"/>
      <c r="M57" s="10"/>
      <c r="N57" s="10"/>
      <c r="O57" s="10"/>
      <c r="P57" s="11"/>
      <c r="Q57" s="1"/>
      <c r="R57" s="1"/>
    </row>
    <row r="58" spans="1:18" ht="13.5" thickBot="1">
      <c r="A58" s="10" t="s">
        <v>27</v>
      </c>
      <c r="B58" s="10"/>
      <c r="C58" s="11"/>
      <c r="D58" s="65"/>
      <c r="E58" s="42"/>
      <c r="F58" s="42"/>
      <c r="G58" s="41"/>
      <c r="H58" s="42"/>
      <c r="I58" s="42"/>
      <c r="J58" s="66"/>
      <c r="K58" s="10"/>
      <c r="L58" s="10"/>
      <c r="M58" s="10"/>
      <c r="N58" s="10"/>
      <c r="O58" s="10"/>
      <c r="P58" s="11"/>
      <c r="Q58" s="1"/>
      <c r="R58" s="1"/>
    </row>
    <row r="59" spans="1:18" ht="16.5" thickBot="1">
      <c r="A59" s="101" t="str">
        <f>IF(B57&gt;45,"DANGER"," ")</f>
        <v> </v>
      </c>
      <c r="B59" s="102"/>
      <c r="C59" s="10"/>
      <c r="D59" s="13" t="s">
        <v>6</v>
      </c>
      <c r="E59" s="13" t="s">
        <v>16</v>
      </c>
      <c r="F59" s="10"/>
      <c r="G59" s="10"/>
      <c r="H59" s="15"/>
      <c r="I59" s="15"/>
      <c r="J59" s="14" t="s">
        <v>25</v>
      </c>
      <c r="K59" s="10"/>
      <c r="L59" s="10"/>
      <c r="M59" s="10"/>
      <c r="N59" s="10"/>
      <c r="O59" s="10"/>
      <c r="P59" s="11"/>
      <c r="Q59" s="1"/>
      <c r="R59" s="1"/>
    </row>
    <row r="60" spans="1:18" ht="16.5" thickBot="1">
      <c r="A60" s="9"/>
      <c r="B60" s="10"/>
      <c r="C60" s="10"/>
      <c r="D60" s="10"/>
      <c r="E60" s="17">
        <f>E30/G46*E55</f>
        <v>19.929285141469578</v>
      </c>
      <c r="F60" s="13" t="s">
        <v>2</v>
      </c>
      <c r="G60" s="10"/>
      <c r="H60" s="10"/>
      <c r="I60" s="18"/>
      <c r="J60" s="13"/>
      <c r="K60" s="10"/>
      <c r="L60" s="10"/>
      <c r="M60" s="10"/>
      <c r="N60" s="10"/>
      <c r="O60" s="10"/>
      <c r="P60" s="11"/>
      <c r="Q60" s="1"/>
      <c r="R60" s="1"/>
    </row>
    <row r="61" spans="1:18" ht="12.75">
      <c r="A61" s="9"/>
      <c r="B61" s="10"/>
      <c r="C61" s="10"/>
      <c r="D61" s="10"/>
      <c r="E61" s="45"/>
      <c r="F61" s="13"/>
      <c r="G61" s="10"/>
      <c r="H61" s="10"/>
      <c r="I61" s="45"/>
      <c r="J61" s="95"/>
      <c r="K61" s="95"/>
      <c r="L61" s="10"/>
      <c r="M61" s="10"/>
      <c r="N61" s="10"/>
      <c r="O61" s="10"/>
      <c r="P61" s="11"/>
      <c r="Q61" s="1"/>
      <c r="R61" s="1"/>
    </row>
    <row r="62" spans="1:18" ht="12.7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/>
      <c r="Q62" s="1"/>
      <c r="R62" s="1"/>
    </row>
    <row r="63" spans="1:18" ht="19.5" customHeight="1" thickBot="1">
      <c r="A63" s="86" t="s">
        <v>18</v>
      </c>
      <c r="B63" s="87"/>
      <c r="C63" s="87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3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sheetProtection password="DB96" sheet="1" objects="1" scenarios="1" selectLockedCells="1"/>
  <mergeCells count="27">
    <mergeCell ref="A3:P5"/>
    <mergeCell ref="I46:J46"/>
    <mergeCell ref="D19:G19"/>
    <mergeCell ref="F23:I24"/>
    <mergeCell ref="G28:H28"/>
    <mergeCell ref="G27:H27"/>
    <mergeCell ref="K8:M8"/>
    <mergeCell ref="A34:P36"/>
    <mergeCell ref="O17:P17"/>
    <mergeCell ref="O19:P19"/>
    <mergeCell ref="J61:K61"/>
    <mergeCell ref="F17:I18"/>
    <mergeCell ref="A32:K32"/>
    <mergeCell ref="J31:K31"/>
    <mergeCell ref="H19:J19"/>
    <mergeCell ref="A43:B43"/>
    <mergeCell ref="A59:B59"/>
    <mergeCell ref="A1:P2"/>
    <mergeCell ref="E14:G14"/>
    <mergeCell ref="H14:I14"/>
    <mergeCell ref="A63:P63"/>
    <mergeCell ref="L47:M47"/>
    <mergeCell ref="K20:L20"/>
    <mergeCell ref="G53:I54"/>
    <mergeCell ref="F51:J52"/>
    <mergeCell ref="J39:K39"/>
    <mergeCell ref="H42:I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Skailand Kranservice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Skailand</dc:creator>
  <cp:keywords/>
  <dc:description/>
  <cp:lastModifiedBy>Independent</cp:lastModifiedBy>
  <dcterms:created xsi:type="dcterms:W3CDTF">2004-01-25T00:29:21Z</dcterms:created>
  <dcterms:modified xsi:type="dcterms:W3CDTF">2004-02-01T06:11:38Z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